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minimized="1" xWindow="13245" yWindow="195" windowWidth="15015" windowHeight="11160" tabRatio="537"/>
  </bookViews>
  <sheets>
    <sheet name="J0331_1056204000049_03_0_61_0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J0331_1056204000049_03_0_61_0!#REF!</definedName>
    <definedName name="Z_74B4281B_F2C0_4B3F_9CB2_49C7400A04B2_.wvu.PrintArea" localSheetId="0" hidden="1">J0331_1056204000049_03_0_61_0!$A$1:$CX$112</definedName>
    <definedName name="Z_D69F29EE_046B_4194_B0C2_3342C6BEF3D3_.wvu.PrintArea" localSheetId="0" hidden="1">J0331_1056204000049_03_0_61_0!$A$1:$CX$112</definedName>
    <definedName name="Z_E8B7E05D_4C02_471F_8EE5_E82FD35CC041_.wvu.PrintArea" localSheetId="0" hidden="1">J0331_1056204000049_03_0_61_0!$A$1:$CX$112</definedName>
    <definedName name="_xlnm.Print_Area" localSheetId="0">J0331_1056204000049_03_0_61_0!$A$1:$CX$112</definedName>
  </definedNames>
  <calcPr calcId="145621"/>
  <customWorkbookViews>
    <customWorkbookView name="Sushilin - Личное представление" guid="{74B4281B-F2C0-4B3F-9CB2-49C7400A04B2}" mergeInterval="0" personalView="1" maximized="1" windowWidth="1674" windowHeight="788" tabRatio="534" activeSheetId="1"/>
    <customWorkbookView name="q - Личное представление" guid="{D69F29EE-046B-4194-B0C2-3342C6BEF3D3}" mergeInterval="0" personalView="1" maximized="1" xWindow="1" yWindow="1" windowWidth="1276" windowHeight="794" tabRatio="534" activeSheetId="1"/>
    <customWorkbookView name="Rodina - Личное представление" guid="{E8B7E05D-4C02-471F-8EE5-E82FD35CC041}" mergeInterval="0" personalView="1" xWindow="580" yWindow="32" windowWidth="690" windowHeight="745" tabRatio="534" activeSheetId="1"/>
  </customWorkbookViews>
  <fileRecoveryPr autoRecover="0"/>
</workbook>
</file>

<file path=xl/calcChain.xml><?xml version="1.0" encoding="utf-8"?>
<calcChain xmlns="http://schemas.openxmlformats.org/spreadsheetml/2006/main">
  <c r="X114" i="1" l="1"/>
  <c r="E112" i="1" l="1"/>
  <c r="D112" i="1"/>
  <c r="E118" i="1" l="1"/>
  <c r="E102" i="1" l="1"/>
  <c r="L113" i="1"/>
  <c r="E70" i="1"/>
  <c r="D70" i="1"/>
  <c r="CL46" i="1" l="1"/>
  <c r="CM46" i="1"/>
  <c r="CN46" i="1"/>
  <c r="CO46" i="1"/>
  <c r="CP46" i="1"/>
  <c r="CQ46" i="1"/>
  <c r="CR46" i="1"/>
  <c r="CS46" i="1"/>
  <c r="CT46" i="1"/>
  <c r="CU46" i="1"/>
  <c r="CV46" i="1"/>
  <c r="CW46" i="1"/>
  <c r="D46" i="1" l="1"/>
  <c r="E46" i="1"/>
  <c r="Y106" i="1" l="1"/>
  <c r="Y101" i="1"/>
  <c r="Y97" i="1"/>
  <c r="Y92" i="1"/>
  <c r="Y87" i="1"/>
  <c r="Y78" i="1"/>
  <c r="Y73" i="1"/>
  <c r="Y68" i="1"/>
  <c r="Y65" i="1"/>
  <c r="Y60" i="1"/>
  <c r="D67" i="1" l="1"/>
  <c r="D66" i="1"/>
  <c r="E67" i="1"/>
  <c r="E66" i="1"/>
  <c r="D55" i="1" l="1"/>
  <c r="E55" i="1"/>
  <c r="CL55" i="1"/>
  <c r="CM55" i="1"/>
  <c r="CN55" i="1"/>
  <c r="CO55" i="1"/>
  <c r="CP55" i="1"/>
  <c r="CQ55" i="1"/>
  <c r="CR55" i="1"/>
  <c r="CS55" i="1"/>
  <c r="CT55" i="1"/>
  <c r="CU55" i="1"/>
  <c r="CV55" i="1"/>
  <c r="CW55" i="1"/>
  <c r="CA111" i="1" l="1"/>
  <c r="CA106" i="1"/>
  <c r="CA101" i="1"/>
  <c r="CA97" i="1"/>
  <c r="CA92" i="1"/>
  <c r="CA87" i="1"/>
  <c r="CA78" i="1"/>
  <c r="CA73" i="1"/>
  <c r="CA68" i="1"/>
  <c r="CA65" i="1"/>
  <c r="CA60" i="1"/>
  <c r="CA44" i="1"/>
  <c r="BU111" i="1"/>
  <c r="BU106" i="1"/>
  <c r="BU101" i="1"/>
  <c r="BU97" i="1"/>
  <c r="BU92" i="1"/>
  <c r="BU87" i="1"/>
  <c r="BU78" i="1"/>
  <c r="BU73" i="1"/>
  <c r="BU68" i="1"/>
  <c r="BU65" i="1"/>
  <c r="BU60" i="1"/>
  <c r="BU44" i="1"/>
  <c r="BI111" i="1"/>
  <c r="BI106" i="1"/>
  <c r="BI101" i="1"/>
  <c r="BI97" i="1"/>
  <c r="BI92" i="1"/>
  <c r="BI87" i="1"/>
  <c r="BI78" i="1"/>
  <c r="BI73" i="1"/>
  <c r="BI68" i="1"/>
  <c r="BI65" i="1"/>
  <c r="BI60" i="1"/>
  <c r="BI59" i="1" s="1"/>
  <c r="BI44" i="1"/>
  <c r="AW106" i="1"/>
  <c r="AW101" i="1"/>
  <c r="AW97" i="1"/>
  <c r="AW92" i="1"/>
  <c r="AW87" i="1"/>
  <c r="AW78" i="1"/>
  <c r="AW73" i="1"/>
  <c r="AW68" i="1"/>
  <c r="AW65" i="1"/>
  <c r="AW60" i="1"/>
  <c r="AW44" i="1"/>
  <c r="AK111" i="1"/>
  <c r="AK106" i="1"/>
  <c r="AK101" i="1"/>
  <c r="AK97" i="1"/>
  <c r="AK92" i="1"/>
  <c r="AK87" i="1"/>
  <c r="AK78" i="1"/>
  <c r="AK73" i="1"/>
  <c r="AK68" i="1"/>
  <c r="AK65" i="1"/>
  <c r="AK60" i="1"/>
  <c r="AK44" i="1"/>
  <c r="CA59" i="1" l="1"/>
  <c r="BU59" i="1"/>
  <c r="AK59" i="1"/>
  <c r="CL67" i="1"/>
  <c r="CL66" i="1"/>
  <c r="R65" i="1"/>
  <c r="S65" i="1"/>
  <c r="T65" i="1"/>
  <c r="U65" i="1"/>
  <c r="AL65" i="1"/>
  <c r="AM65" i="1"/>
  <c r="AN65" i="1"/>
  <c r="AO65" i="1"/>
  <c r="BA65" i="1"/>
  <c r="CS67" i="1"/>
  <c r="AP65" i="1"/>
  <c r="CN67" i="1"/>
  <c r="Y111" i="1"/>
  <c r="Y59" i="1" s="1"/>
  <c r="Y44" i="1"/>
  <c r="M111" i="1"/>
  <c r="M106" i="1"/>
  <c r="M101" i="1"/>
  <c r="M97" i="1"/>
  <c r="M92" i="1"/>
  <c r="M87" i="1"/>
  <c r="M78" i="1"/>
  <c r="M73" i="1"/>
  <c r="M68" i="1"/>
  <c r="M65" i="1"/>
  <c r="M60" i="1"/>
  <c r="M44" i="1"/>
  <c r="CL109" i="1"/>
  <c r="CM109" i="1"/>
  <c r="CN109" i="1"/>
  <c r="CO109" i="1"/>
  <c r="CP109" i="1"/>
  <c r="CQ109" i="1"/>
  <c r="CR109" i="1"/>
  <c r="CS109" i="1"/>
  <c r="CT109" i="1"/>
  <c r="CU109" i="1"/>
  <c r="CV109" i="1"/>
  <c r="CW109" i="1"/>
  <c r="D109" i="1"/>
  <c r="E109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E107" i="1"/>
  <c r="D107" i="1"/>
  <c r="CR103" i="1"/>
  <c r="CS103" i="1"/>
  <c r="CT103" i="1"/>
  <c r="CU103" i="1"/>
  <c r="CV103" i="1"/>
  <c r="CW103" i="1"/>
  <c r="CR104" i="1"/>
  <c r="CS104" i="1"/>
  <c r="CT104" i="1"/>
  <c r="CU104" i="1"/>
  <c r="CV104" i="1"/>
  <c r="CW104" i="1"/>
  <c r="CL103" i="1"/>
  <c r="CM103" i="1"/>
  <c r="CN103" i="1"/>
  <c r="CO103" i="1"/>
  <c r="CP103" i="1"/>
  <c r="CQ103" i="1"/>
  <c r="CL104" i="1"/>
  <c r="CM104" i="1"/>
  <c r="CN104" i="1"/>
  <c r="CO104" i="1"/>
  <c r="CP104" i="1"/>
  <c r="CQ104" i="1"/>
  <c r="D103" i="1"/>
  <c r="E103" i="1"/>
  <c r="D104" i="1"/>
  <c r="E104" i="1"/>
  <c r="D105" i="1"/>
  <c r="E105" i="1"/>
  <c r="CL105" i="1"/>
  <c r="CM105" i="1"/>
  <c r="CN105" i="1"/>
  <c r="CO105" i="1"/>
  <c r="CP105" i="1"/>
  <c r="CQ105" i="1"/>
  <c r="CR105" i="1"/>
  <c r="CS105" i="1"/>
  <c r="CT105" i="1"/>
  <c r="CU105" i="1"/>
  <c r="CV105" i="1"/>
  <c r="CW105" i="1"/>
  <c r="CU67" i="1"/>
  <c r="CT67" i="1"/>
  <c r="CS66" i="1"/>
  <c r="CL65" i="1"/>
  <c r="F65" i="1"/>
  <c r="G65" i="1"/>
  <c r="H65" i="1"/>
  <c r="I65" i="1"/>
  <c r="J65" i="1"/>
  <c r="K65" i="1"/>
  <c r="L65" i="1"/>
  <c r="N65" i="1"/>
  <c r="O65" i="1"/>
  <c r="P65" i="1"/>
  <c r="Q65" i="1"/>
  <c r="AD65" i="1"/>
  <c r="AE65" i="1"/>
  <c r="AF65" i="1"/>
  <c r="AG65" i="1"/>
  <c r="AH65" i="1"/>
  <c r="AI65" i="1"/>
  <c r="AJ65" i="1"/>
  <c r="AT65" i="1"/>
  <c r="AU65" i="1"/>
  <c r="AV65" i="1"/>
  <c r="AX65" i="1"/>
  <c r="AY65" i="1"/>
  <c r="AZ65" i="1"/>
  <c r="BB65" i="1"/>
  <c r="BC65" i="1"/>
  <c r="BD65" i="1"/>
  <c r="BE65" i="1"/>
  <c r="BF65" i="1"/>
  <c r="BG65" i="1"/>
  <c r="BH65" i="1"/>
  <c r="BJ65" i="1"/>
  <c r="BK65" i="1"/>
  <c r="BL65" i="1"/>
  <c r="BM65" i="1"/>
  <c r="BN65" i="1"/>
  <c r="BO65" i="1"/>
  <c r="BP65" i="1"/>
  <c r="BQ65" i="1"/>
  <c r="BR65" i="1"/>
  <c r="BS65" i="1"/>
  <c r="BT65" i="1"/>
  <c r="BV65" i="1"/>
  <c r="BW65" i="1"/>
  <c r="BX65" i="1"/>
  <c r="BY65" i="1"/>
  <c r="BZ65" i="1"/>
  <c r="CB65" i="1"/>
  <c r="CC65" i="1"/>
  <c r="CD65" i="1"/>
  <c r="CE65" i="1"/>
  <c r="CL49" i="1"/>
  <c r="CM49" i="1"/>
  <c r="CN49" i="1"/>
  <c r="CO49" i="1"/>
  <c r="CP49" i="1"/>
  <c r="CQ49" i="1"/>
  <c r="CR49" i="1"/>
  <c r="CS49" i="1"/>
  <c r="CT49" i="1"/>
  <c r="CU49" i="1"/>
  <c r="CV49" i="1"/>
  <c r="CW49" i="1"/>
  <c r="CL50" i="1"/>
  <c r="CM50" i="1"/>
  <c r="CN50" i="1"/>
  <c r="CO50" i="1"/>
  <c r="CP50" i="1"/>
  <c r="CQ50" i="1"/>
  <c r="CR50" i="1"/>
  <c r="CS50" i="1"/>
  <c r="CT50" i="1"/>
  <c r="CU50" i="1"/>
  <c r="CV50" i="1"/>
  <c r="CW50" i="1"/>
  <c r="CL51" i="1"/>
  <c r="CM51" i="1"/>
  <c r="CN51" i="1"/>
  <c r="CO51" i="1"/>
  <c r="CP51" i="1"/>
  <c r="CQ51" i="1"/>
  <c r="CR51" i="1"/>
  <c r="CS51" i="1"/>
  <c r="CT51" i="1"/>
  <c r="CU51" i="1"/>
  <c r="CV51" i="1"/>
  <c r="CW51" i="1"/>
  <c r="CL52" i="1"/>
  <c r="CM52" i="1"/>
  <c r="CN52" i="1"/>
  <c r="CO52" i="1"/>
  <c r="CP52" i="1"/>
  <c r="CQ52" i="1"/>
  <c r="CR52" i="1"/>
  <c r="CS52" i="1"/>
  <c r="CT52" i="1"/>
  <c r="CU52" i="1"/>
  <c r="CV52" i="1"/>
  <c r="CW52" i="1"/>
  <c r="CL53" i="1"/>
  <c r="CM53" i="1"/>
  <c r="CN53" i="1"/>
  <c r="CO53" i="1"/>
  <c r="CP53" i="1"/>
  <c r="CQ53" i="1"/>
  <c r="CR53" i="1"/>
  <c r="CS53" i="1"/>
  <c r="CT53" i="1"/>
  <c r="CU53" i="1"/>
  <c r="CV53" i="1"/>
  <c r="CW53" i="1"/>
  <c r="CL54" i="1"/>
  <c r="CM54" i="1"/>
  <c r="CN54" i="1"/>
  <c r="CO54" i="1"/>
  <c r="CP54" i="1"/>
  <c r="CQ54" i="1"/>
  <c r="CR54" i="1"/>
  <c r="CS54" i="1"/>
  <c r="CT54" i="1"/>
  <c r="CU54" i="1"/>
  <c r="CV54" i="1"/>
  <c r="CW54" i="1"/>
  <c r="CL56" i="1"/>
  <c r="CM56" i="1"/>
  <c r="CN56" i="1"/>
  <c r="CO56" i="1"/>
  <c r="CP56" i="1"/>
  <c r="CQ56" i="1"/>
  <c r="CR56" i="1"/>
  <c r="CS56" i="1"/>
  <c r="CT56" i="1"/>
  <c r="CU56" i="1"/>
  <c r="CV56" i="1"/>
  <c r="CW56" i="1"/>
  <c r="D49" i="1"/>
  <c r="E49" i="1"/>
  <c r="D50" i="1"/>
  <c r="E50" i="1"/>
  <c r="D51" i="1"/>
  <c r="E51" i="1"/>
  <c r="D52" i="1"/>
  <c r="E52" i="1"/>
  <c r="D53" i="1"/>
  <c r="E53" i="1"/>
  <c r="D54" i="1"/>
  <c r="E54" i="1"/>
  <c r="D56" i="1"/>
  <c r="E56" i="1"/>
  <c r="D57" i="1"/>
  <c r="E57" i="1"/>
  <c r="M59" i="1" l="1"/>
  <c r="X65" i="1"/>
  <c r="CR66" i="1"/>
  <c r="CQ66" i="1"/>
  <c r="W65" i="1"/>
  <c r="CP66" i="1"/>
  <c r="V65" i="1"/>
  <c r="CP67" i="1"/>
  <c r="CR67" i="1"/>
  <c r="CR65" i="1" s="1"/>
  <c r="CM67" i="1"/>
  <c r="CO67" i="1"/>
  <c r="CQ67" i="1"/>
  <c r="CQ65" i="1" s="1"/>
  <c r="AB65" i="1"/>
  <c r="CV66" i="1"/>
  <c r="CU66" i="1"/>
  <c r="CU65" i="1" s="1"/>
  <c r="AA65" i="1"/>
  <c r="Z65" i="1"/>
  <c r="CT66" i="1"/>
  <c r="CT65" i="1" s="1"/>
  <c r="CW66" i="1"/>
  <c r="AC65" i="1"/>
  <c r="CW67" i="1"/>
  <c r="CW65" i="1" s="1"/>
  <c r="CV67" i="1"/>
  <c r="AR65" i="1"/>
  <c r="CP65" i="1"/>
  <c r="CS65" i="1"/>
  <c r="E65" i="1"/>
  <c r="D99" i="1"/>
  <c r="D111" i="1"/>
  <c r="CV65" i="1" l="1"/>
  <c r="AQ65" i="1"/>
  <c r="D65" i="1"/>
  <c r="CO66" i="1"/>
  <c r="CO65" i="1" s="1"/>
  <c r="AS65" i="1"/>
  <c r="CN66" i="1"/>
  <c r="CN65" i="1" s="1"/>
  <c r="CM66" i="1"/>
  <c r="CM65" i="1" s="1"/>
  <c r="D45" i="1"/>
  <c r="D47" i="1"/>
  <c r="D48" i="1"/>
  <c r="D110" i="1"/>
  <c r="D108" i="1"/>
  <c r="D100" i="1"/>
  <c r="D98" i="1"/>
  <c r="D96" i="1"/>
  <c r="D93" i="1"/>
  <c r="D91" i="1"/>
  <c r="D90" i="1"/>
  <c r="D89" i="1"/>
  <c r="D88" i="1"/>
  <c r="D86" i="1"/>
  <c r="D85" i="1"/>
  <c r="D84" i="1"/>
  <c r="D83" i="1"/>
  <c r="D82" i="1"/>
  <c r="D81" i="1"/>
  <c r="D80" i="1"/>
  <c r="D79" i="1"/>
  <c r="D77" i="1"/>
  <c r="D76" i="1"/>
  <c r="D75" i="1"/>
  <c r="D74" i="1"/>
  <c r="D72" i="1"/>
  <c r="D71" i="1"/>
  <c r="D69" i="1"/>
  <c r="D61" i="1"/>
  <c r="D62" i="1"/>
  <c r="D63" i="1"/>
  <c r="D6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4" i="1"/>
  <c r="D22" i="1"/>
  <c r="D21" i="1"/>
  <c r="CE44" i="1"/>
  <c r="CE40" i="1" s="1"/>
  <c r="CD44" i="1"/>
  <c r="CD40" i="1" s="1"/>
  <c r="CC44" i="1"/>
  <c r="CC40" i="1" s="1"/>
  <c r="CB44" i="1"/>
  <c r="CB40" i="1" s="1"/>
  <c r="CA40" i="1"/>
  <c r="BZ44" i="1"/>
  <c r="BZ40" i="1" s="1"/>
  <c r="BZ23" i="1" s="1"/>
  <c r="BY44" i="1"/>
  <c r="BY40" i="1" s="1"/>
  <c r="BX44" i="1"/>
  <c r="BX40" i="1" s="1"/>
  <c r="BW44" i="1"/>
  <c r="BW40" i="1" s="1"/>
  <c r="BV44" i="1"/>
  <c r="BV40" i="1" s="1"/>
  <c r="BU40" i="1"/>
  <c r="BT44" i="1"/>
  <c r="BT40" i="1" s="1"/>
  <c r="BS44" i="1"/>
  <c r="BS40" i="1" s="1"/>
  <c r="BR44" i="1"/>
  <c r="BR40" i="1" s="1"/>
  <c r="BR23" i="1" s="1"/>
  <c r="BQ44" i="1"/>
  <c r="BQ40" i="1" s="1"/>
  <c r="BP44" i="1"/>
  <c r="BP40" i="1" s="1"/>
  <c r="BO44" i="1"/>
  <c r="BO40" i="1" s="1"/>
  <c r="BN44" i="1"/>
  <c r="BN40" i="1" s="1"/>
  <c r="BM44" i="1"/>
  <c r="BM40" i="1" s="1"/>
  <c r="BL44" i="1"/>
  <c r="BL40" i="1" s="1"/>
  <c r="BK44" i="1"/>
  <c r="BK40" i="1" s="1"/>
  <c r="BJ44" i="1"/>
  <c r="BJ40" i="1" s="1"/>
  <c r="BJ23" i="1" s="1"/>
  <c r="BI40" i="1"/>
  <c r="BH44" i="1"/>
  <c r="BH40" i="1" s="1"/>
  <c r="BG44" i="1"/>
  <c r="BG40" i="1" s="1"/>
  <c r="BF44" i="1"/>
  <c r="BF40" i="1" s="1"/>
  <c r="BE44" i="1"/>
  <c r="BE40" i="1" s="1"/>
  <c r="BD44" i="1"/>
  <c r="BD40" i="1" s="1"/>
  <c r="BC44" i="1"/>
  <c r="BC40" i="1" s="1"/>
  <c r="BB44" i="1"/>
  <c r="BB40" i="1" s="1"/>
  <c r="BA44" i="1"/>
  <c r="BA40" i="1" s="1"/>
  <c r="AZ44" i="1"/>
  <c r="AZ40" i="1" s="1"/>
  <c r="AY44" i="1"/>
  <c r="AY40" i="1" s="1"/>
  <c r="AX44" i="1"/>
  <c r="AX40" i="1" s="1"/>
  <c r="AW40" i="1"/>
  <c r="AV44" i="1"/>
  <c r="AV40" i="1" s="1"/>
  <c r="AU44" i="1"/>
  <c r="AU40" i="1" s="1"/>
  <c r="AT44" i="1"/>
  <c r="AT40" i="1" s="1"/>
  <c r="AS44" i="1"/>
  <c r="AS40" i="1" s="1"/>
  <c r="AR44" i="1"/>
  <c r="AR40" i="1" s="1"/>
  <c r="AQ44" i="1"/>
  <c r="AQ40" i="1" s="1"/>
  <c r="AP44" i="1"/>
  <c r="AP40" i="1" s="1"/>
  <c r="AO44" i="1"/>
  <c r="AO40" i="1" s="1"/>
  <c r="AN44" i="1"/>
  <c r="AN40" i="1" s="1"/>
  <c r="AM44" i="1"/>
  <c r="AM40" i="1" s="1"/>
  <c r="AL44" i="1"/>
  <c r="AL40" i="1" s="1"/>
  <c r="AK40" i="1"/>
  <c r="AJ44" i="1"/>
  <c r="AJ40" i="1" s="1"/>
  <c r="AI44" i="1"/>
  <c r="AI40" i="1" s="1"/>
  <c r="AH44" i="1"/>
  <c r="AH40" i="1" s="1"/>
  <c r="AG44" i="1"/>
  <c r="AG40" i="1" s="1"/>
  <c r="AF44" i="1"/>
  <c r="AF40" i="1" s="1"/>
  <c r="AE44" i="1"/>
  <c r="AE40" i="1" s="1"/>
  <c r="AD44" i="1"/>
  <c r="AD40" i="1" s="1"/>
  <c r="AC44" i="1"/>
  <c r="AC40" i="1" s="1"/>
  <c r="AB44" i="1"/>
  <c r="AB40" i="1" s="1"/>
  <c r="AA44" i="1"/>
  <c r="AA40" i="1" s="1"/>
  <c r="Z44" i="1"/>
  <c r="Z40" i="1" s="1"/>
  <c r="Y40" i="1"/>
  <c r="X44" i="1"/>
  <c r="X40" i="1" s="1"/>
  <c r="W44" i="1"/>
  <c r="W40" i="1" s="1"/>
  <c r="V44" i="1"/>
  <c r="V40" i="1" s="1"/>
  <c r="U44" i="1"/>
  <c r="U40" i="1" s="1"/>
  <c r="T44" i="1"/>
  <c r="T40" i="1" s="1"/>
  <c r="S44" i="1"/>
  <c r="S40" i="1" s="1"/>
  <c r="R44" i="1"/>
  <c r="R40" i="1" s="1"/>
  <c r="Q44" i="1"/>
  <c r="Q40" i="1" s="1"/>
  <c r="P44" i="1"/>
  <c r="P40" i="1" s="1"/>
  <c r="O44" i="1"/>
  <c r="O40" i="1" s="1"/>
  <c r="N44" i="1"/>
  <c r="N40" i="1" s="1"/>
  <c r="M40" i="1"/>
  <c r="L44" i="1"/>
  <c r="L40" i="1" s="1"/>
  <c r="K44" i="1"/>
  <c r="K40" i="1" s="1"/>
  <c r="J44" i="1"/>
  <c r="J40" i="1" s="1"/>
  <c r="I44" i="1"/>
  <c r="I40" i="1" s="1"/>
  <c r="H44" i="1"/>
  <c r="H40" i="1" s="1"/>
  <c r="G44" i="1"/>
  <c r="G40" i="1" s="1"/>
  <c r="F44" i="1"/>
  <c r="F40" i="1" s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E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E47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E45" i="1"/>
  <c r="BS111" i="1"/>
  <c r="BR111" i="1"/>
  <c r="BQ111" i="1"/>
  <c r="BP111" i="1"/>
  <c r="BO111" i="1"/>
  <c r="BN111" i="1"/>
  <c r="BS106" i="1"/>
  <c r="BR106" i="1"/>
  <c r="BQ106" i="1"/>
  <c r="BP106" i="1"/>
  <c r="BO106" i="1"/>
  <c r="BN106" i="1"/>
  <c r="BS101" i="1"/>
  <c r="BR101" i="1"/>
  <c r="BQ101" i="1"/>
  <c r="BP101" i="1"/>
  <c r="BO101" i="1"/>
  <c r="BN101" i="1"/>
  <c r="BS97" i="1"/>
  <c r="BR97" i="1"/>
  <c r="BQ97" i="1"/>
  <c r="BP97" i="1"/>
  <c r="BO97" i="1"/>
  <c r="BN97" i="1"/>
  <c r="BO94" i="1"/>
  <c r="BO92" i="1" s="1"/>
  <c r="BS92" i="1"/>
  <c r="BR92" i="1"/>
  <c r="BQ92" i="1"/>
  <c r="BP92" i="1"/>
  <c r="BN92" i="1"/>
  <c r="BS87" i="1"/>
  <c r="BR87" i="1"/>
  <c r="BQ87" i="1"/>
  <c r="BP87" i="1"/>
  <c r="BO87" i="1"/>
  <c r="BN87" i="1"/>
  <c r="BS78" i="1"/>
  <c r="BR78" i="1"/>
  <c r="BQ78" i="1"/>
  <c r="BP78" i="1"/>
  <c r="BO78" i="1"/>
  <c r="BN78" i="1"/>
  <c r="BS73" i="1"/>
  <c r="BR73" i="1"/>
  <c r="BQ73" i="1"/>
  <c r="BP73" i="1"/>
  <c r="BO73" i="1"/>
  <c r="BN73" i="1"/>
  <c r="BS68" i="1"/>
  <c r="BR68" i="1"/>
  <c r="BQ68" i="1"/>
  <c r="BP68" i="1"/>
  <c r="BO68" i="1"/>
  <c r="BN68" i="1"/>
  <c r="BS60" i="1"/>
  <c r="BR60" i="1"/>
  <c r="BQ60" i="1"/>
  <c r="BP60" i="1"/>
  <c r="BO60" i="1"/>
  <c r="BN60" i="1"/>
  <c r="BG111" i="1"/>
  <c r="BF111" i="1"/>
  <c r="BE111" i="1"/>
  <c r="BD111" i="1"/>
  <c r="BC111" i="1"/>
  <c r="BB111" i="1"/>
  <c r="BG106" i="1"/>
  <c r="BF106" i="1"/>
  <c r="BE106" i="1"/>
  <c r="BD106" i="1"/>
  <c r="BC106" i="1"/>
  <c r="BB106" i="1"/>
  <c r="BG101" i="1"/>
  <c r="BF101" i="1"/>
  <c r="BE101" i="1"/>
  <c r="BD101" i="1"/>
  <c r="BC101" i="1"/>
  <c r="BB101" i="1"/>
  <c r="BG97" i="1"/>
  <c r="BF97" i="1"/>
  <c r="BE97" i="1"/>
  <c r="BD97" i="1"/>
  <c r="BC97" i="1"/>
  <c r="BB97" i="1"/>
  <c r="BC95" i="1"/>
  <c r="BC92" i="1" s="1"/>
  <c r="BG92" i="1"/>
  <c r="BF92" i="1"/>
  <c r="BE92" i="1"/>
  <c r="BD92" i="1"/>
  <c r="BB92" i="1"/>
  <c r="BG87" i="1"/>
  <c r="BF87" i="1"/>
  <c r="BE87" i="1"/>
  <c r="BD87" i="1"/>
  <c r="BC87" i="1"/>
  <c r="BB87" i="1"/>
  <c r="BG78" i="1"/>
  <c r="BF78" i="1"/>
  <c r="BE78" i="1"/>
  <c r="BD78" i="1"/>
  <c r="BC78" i="1"/>
  <c r="BB78" i="1"/>
  <c r="BG73" i="1"/>
  <c r="BF73" i="1"/>
  <c r="BE73" i="1"/>
  <c r="BD73" i="1"/>
  <c r="BC73" i="1"/>
  <c r="BB73" i="1"/>
  <c r="BG68" i="1"/>
  <c r="BF68" i="1"/>
  <c r="BE68" i="1"/>
  <c r="BD68" i="1"/>
  <c r="BC68" i="1"/>
  <c r="BB68" i="1"/>
  <c r="BG60" i="1"/>
  <c r="BF60" i="1"/>
  <c r="BE60" i="1"/>
  <c r="BD60" i="1"/>
  <c r="BC60" i="1"/>
  <c r="BB60" i="1"/>
  <c r="AQ112" i="1"/>
  <c r="AQ111" i="1" s="1"/>
  <c r="AU111" i="1"/>
  <c r="AT111" i="1"/>
  <c r="AS111" i="1"/>
  <c r="AR111" i="1"/>
  <c r="AP111" i="1"/>
  <c r="AU106" i="1"/>
  <c r="AT106" i="1"/>
  <c r="AS106" i="1"/>
  <c r="AR106" i="1"/>
  <c r="AQ106" i="1"/>
  <c r="AP106" i="1"/>
  <c r="AU101" i="1"/>
  <c r="AT101" i="1"/>
  <c r="AS101" i="1"/>
  <c r="AR101" i="1"/>
  <c r="AQ101" i="1"/>
  <c r="AP101" i="1"/>
  <c r="AU97" i="1"/>
  <c r="AT97" i="1"/>
  <c r="AS97" i="1"/>
  <c r="AR97" i="1"/>
  <c r="AQ97" i="1"/>
  <c r="AP97" i="1"/>
  <c r="AU92" i="1"/>
  <c r="AT92" i="1"/>
  <c r="AS92" i="1"/>
  <c r="AR92" i="1"/>
  <c r="AQ92" i="1"/>
  <c r="AP92" i="1"/>
  <c r="AU87" i="1"/>
  <c r="AT87" i="1"/>
  <c r="AS87" i="1"/>
  <c r="AR87" i="1"/>
  <c r="AQ87" i="1"/>
  <c r="AP87" i="1"/>
  <c r="AU78" i="1"/>
  <c r="AT78" i="1"/>
  <c r="AS78" i="1"/>
  <c r="AR78" i="1"/>
  <c r="AQ78" i="1"/>
  <c r="AP78" i="1"/>
  <c r="AU73" i="1"/>
  <c r="AT73" i="1"/>
  <c r="AS73" i="1"/>
  <c r="AR73" i="1"/>
  <c r="AQ73" i="1"/>
  <c r="AP73" i="1"/>
  <c r="AU68" i="1"/>
  <c r="AT68" i="1"/>
  <c r="AS68" i="1"/>
  <c r="AR68" i="1"/>
  <c r="AQ68" i="1"/>
  <c r="AP68" i="1"/>
  <c r="AU60" i="1"/>
  <c r="AT60" i="1"/>
  <c r="AS60" i="1"/>
  <c r="AS59" i="1" s="1"/>
  <c r="AR60" i="1"/>
  <c r="AQ60" i="1"/>
  <c r="AP60" i="1"/>
  <c r="AI111" i="1"/>
  <c r="AH111" i="1"/>
  <c r="AG111" i="1"/>
  <c r="AF111" i="1"/>
  <c r="AE111" i="1"/>
  <c r="AD111" i="1"/>
  <c r="AI106" i="1"/>
  <c r="AH106" i="1"/>
  <c r="AG106" i="1"/>
  <c r="AF106" i="1"/>
  <c r="AE106" i="1"/>
  <c r="AD106" i="1"/>
  <c r="AI101" i="1"/>
  <c r="AH101" i="1"/>
  <c r="AG101" i="1"/>
  <c r="AF101" i="1"/>
  <c r="AE101" i="1"/>
  <c r="AD101" i="1"/>
  <c r="AI97" i="1"/>
  <c r="AH97" i="1"/>
  <c r="AG97" i="1"/>
  <c r="AF97" i="1"/>
  <c r="AE97" i="1"/>
  <c r="AD97" i="1"/>
  <c r="AI92" i="1"/>
  <c r="AH92" i="1"/>
  <c r="AG92" i="1"/>
  <c r="AF92" i="1"/>
  <c r="AE92" i="1"/>
  <c r="AD92" i="1"/>
  <c r="AI87" i="1"/>
  <c r="AH87" i="1"/>
  <c r="AG87" i="1"/>
  <c r="AF87" i="1"/>
  <c r="AE87" i="1"/>
  <c r="AD87" i="1"/>
  <c r="AI78" i="1"/>
  <c r="AH78" i="1"/>
  <c r="AG78" i="1"/>
  <c r="AF78" i="1"/>
  <c r="AE78" i="1"/>
  <c r="AD78" i="1"/>
  <c r="AI73" i="1"/>
  <c r="AH73" i="1"/>
  <c r="AG73" i="1"/>
  <c r="AF73" i="1"/>
  <c r="AE73" i="1"/>
  <c r="AD73" i="1"/>
  <c r="AI68" i="1"/>
  <c r="AH68" i="1"/>
  <c r="AG68" i="1"/>
  <c r="AF68" i="1"/>
  <c r="AE68" i="1"/>
  <c r="AD68" i="1"/>
  <c r="AI60" i="1"/>
  <c r="AH60" i="1"/>
  <c r="AG60" i="1"/>
  <c r="AF60" i="1"/>
  <c r="AF59" i="1" s="1"/>
  <c r="AE60" i="1"/>
  <c r="AD60" i="1"/>
  <c r="W111" i="1"/>
  <c r="V111" i="1"/>
  <c r="U111" i="1"/>
  <c r="T111" i="1"/>
  <c r="S111" i="1"/>
  <c r="R111" i="1"/>
  <c r="W106" i="1"/>
  <c r="V106" i="1"/>
  <c r="U106" i="1"/>
  <c r="T106" i="1"/>
  <c r="S106" i="1"/>
  <c r="R106" i="1"/>
  <c r="W101" i="1"/>
  <c r="V101" i="1"/>
  <c r="U101" i="1"/>
  <c r="T101" i="1"/>
  <c r="S101" i="1"/>
  <c r="R101" i="1"/>
  <c r="W97" i="1"/>
  <c r="V97" i="1"/>
  <c r="U97" i="1"/>
  <c r="T97" i="1"/>
  <c r="S97" i="1"/>
  <c r="R97" i="1"/>
  <c r="W92" i="1"/>
  <c r="V92" i="1"/>
  <c r="U92" i="1"/>
  <c r="T92" i="1"/>
  <c r="S92" i="1"/>
  <c r="R92" i="1"/>
  <c r="W87" i="1"/>
  <c r="V87" i="1"/>
  <c r="U87" i="1"/>
  <c r="T87" i="1"/>
  <c r="S87" i="1"/>
  <c r="R87" i="1"/>
  <c r="W78" i="1"/>
  <c r="V78" i="1"/>
  <c r="U78" i="1"/>
  <c r="T78" i="1"/>
  <c r="S78" i="1"/>
  <c r="R78" i="1"/>
  <c r="W73" i="1"/>
  <c r="V73" i="1"/>
  <c r="U73" i="1"/>
  <c r="T73" i="1"/>
  <c r="S73" i="1"/>
  <c r="R73" i="1"/>
  <c r="W68" i="1"/>
  <c r="V68" i="1"/>
  <c r="U68" i="1"/>
  <c r="T68" i="1"/>
  <c r="S68" i="1"/>
  <c r="R68" i="1"/>
  <c r="W60" i="1"/>
  <c r="V60" i="1"/>
  <c r="U60" i="1"/>
  <c r="T60" i="1"/>
  <c r="S60" i="1"/>
  <c r="R60" i="1"/>
  <c r="AR59" i="1" l="1"/>
  <c r="AD59" i="1"/>
  <c r="AD26" i="1" s="1"/>
  <c r="AD20" i="1" s="1"/>
  <c r="AD113" i="1" s="1"/>
  <c r="AT59" i="1"/>
  <c r="AE59" i="1"/>
  <c r="AU59" i="1"/>
  <c r="AU25" i="1" s="1"/>
  <c r="R59" i="1"/>
  <c r="S59" i="1"/>
  <c r="U59" i="1"/>
  <c r="BO59" i="1"/>
  <c r="BO25" i="1" s="1"/>
  <c r="BR59" i="1"/>
  <c r="BP59" i="1"/>
  <c r="V59" i="1"/>
  <c r="V26" i="1" s="1"/>
  <c r="V20" i="1" s="1"/>
  <c r="V113" i="1" s="1"/>
  <c r="BB59" i="1"/>
  <c r="BB26" i="1" s="1"/>
  <c r="BB20" i="1" s="1"/>
  <c r="BB113" i="1" s="1"/>
  <c r="W59" i="1"/>
  <c r="W25" i="1" s="1"/>
  <c r="BS59" i="1"/>
  <c r="BS25" i="1" s="1"/>
  <c r="AI59" i="1"/>
  <c r="AI25" i="1" s="1"/>
  <c r="AG59" i="1"/>
  <c r="BN59" i="1"/>
  <c r="AQ59" i="1"/>
  <c r="AQ26" i="1" s="1"/>
  <c r="AQ20" i="1" s="1"/>
  <c r="AQ113" i="1" s="1"/>
  <c r="BE59" i="1"/>
  <c r="BC59" i="1"/>
  <c r="T59" i="1"/>
  <c r="T25" i="1" s="1"/>
  <c r="AH59" i="1"/>
  <c r="BQ59" i="1"/>
  <c r="BQ26" i="1" s="1"/>
  <c r="BQ20" i="1" s="1"/>
  <c r="BD59" i="1"/>
  <c r="BD25" i="1" s="1"/>
  <c r="AP59" i="1"/>
  <c r="AP25" i="1" s="1"/>
  <c r="BF59" i="1"/>
  <c r="BF25" i="1" s="1"/>
  <c r="BG59" i="1"/>
  <c r="D60" i="1"/>
  <c r="D97" i="1"/>
  <c r="BP25" i="1"/>
  <c r="BG25" i="1"/>
  <c r="AT25" i="1"/>
  <c r="D87" i="1"/>
  <c r="CW44" i="1"/>
  <c r="CW40" i="1" s="1"/>
  <c r="CW23" i="1" s="1"/>
  <c r="CT44" i="1"/>
  <c r="CT40" i="1" s="1"/>
  <c r="CT23" i="1" s="1"/>
  <c r="CR44" i="1"/>
  <c r="CR40" i="1" s="1"/>
  <c r="CR23" i="1" s="1"/>
  <c r="CV44" i="1"/>
  <c r="CV40" i="1" s="1"/>
  <c r="CV23" i="1" s="1"/>
  <c r="AR25" i="1"/>
  <c r="CP44" i="1"/>
  <c r="CP40" i="1" s="1"/>
  <c r="CP23" i="1" s="1"/>
  <c r="CL44" i="1"/>
  <c r="CL40" i="1" s="1"/>
  <c r="CL23" i="1" s="1"/>
  <c r="CN44" i="1"/>
  <c r="CN40" i="1" s="1"/>
  <c r="CN23" i="1" s="1"/>
  <c r="U25" i="1"/>
  <c r="AE25" i="1"/>
  <c r="CQ44" i="1"/>
  <c r="CQ40" i="1" s="1"/>
  <c r="CQ23" i="1" s="1"/>
  <c r="CU44" i="1"/>
  <c r="CU40" i="1" s="1"/>
  <c r="CU23" i="1" s="1"/>
  <c r="E44" i="1"/>
  <c r="E40" i="1" s="1"/>
  <c r="E23" i="1" s="1"/>
  <c r="CO44" i="1"/>
  <c r="CO40" i="1" s="1"/>
  <c r="CO23" i="1" s="1"/>
  <c r="AF26" i="1"/>
  <c r="AF20" i="1" s="1"/>
  <c r="BR26" i="1"/>
  <c r="BR20" i="1" s="1"/>
  <c r="AG25" i="1"/>
  <c r="R25" i="1"/>
  <c r="AH25" i="1"/>
  <c r="BN25" i="1"/>
  <c r="AS25" i="1"/>
  <c r="CM44" i="1"/>
  <c r="CM40" i="1" s="1"/>
  <c r="CM23" i="1" s="1"/>
  <c r="BE25" i="1"/>
  <c r="D44" i="1"/>
  <c r="D40" i="1" s="1"/>
  <c r="D23" i="1" s="1"/>
  <c r="CS44" i="1"/>
  <c r="CS40" i="1" s="1"/>
  <c r="CS23" i="1" s="1"/>
  <c r="AD25" i="1"/>
  <c r="D78" i="1"/>
  <c r="BC26" i="1"/>
  <c r="BC20" i="1" s="1"/>
  <c r="BC113" i="1" s="1"/>
  <c r="D106" i="1"/>
  <c r="K23" i="1"/>
  <c r="S23" i="1"/>
  <c r="AA23" i="1"/>
  <c r="AI23" i="1"/>
  <c r="AQ23" i="1"/>
  <c r="AY23" i="1"/>
  <c r="BG23" i="1"/>
  <c r="BO23" i="1"/>
  <c r="BW23" i="1"/>
  <c r="CE23" i="1"/>
  <c r="L23" i="1"/>
  <c r="T23" i="1"/>
  <c r="AB23" i="1"/>
  <c r="AJ23" i="1"/>
  <c r="AR23" i="1"/>
  <c r="AZ23" i="1"/>
  <c r="BH23" i="1"/>
  <c r="BP23" i="1"/>
  <c r="BX23" i="1"/>
  <c r="M23" i="1"/>
  <c r="U23" i="1"/>
  <c r="AC23" i="1"/>
  <c r="AK23" i="1"/>
  <c r="AS23" i="1"/>
  <c r="BA23" i="1"/>
  <c r="BI23" i="1"/>
  <c r="BQ23" i="1"/>
  <c r="BY23" i="1"/>
  <c r="F23" i="1"/>
  <c r="AL23" i="1"/>
  <c r="N23" i="1"/>
  <c r="AT23" i="1"/>
  <c r="I23" i="1"/>
  <c r="Q23" i="1"/>
  <c r="Y23" i="1"/>
  <c r="AG23" i="1"/>
  <c r="AO23" i="1"/>
  <c r="AW23" i="1"/>
  <c r="BE23" i="1"/>
  <c r="BM23" i="1"/>
  <c r="BU23" i="1"/>
  <c r="CC23" i="1"/>
  <c r="V23" i="1"/>
  <c r="AD23" i="1"/>
  <c r="BB23" i="1"/>
  <c r="J23" i="1"/>
  <c r="R23" i="1"/>
  <c r="Z23" i="1"/>
  <c r="AH23" i="1"/>
  <c r="AP23" i="1"/>
  <c r="AX23" i="1"/>
  <c r="BF23" i="1"/>
  <c r="BN23" i="1"/>
  <c r="BV23" i="1"/>
  <c r="CD23" i="1"/>
  <c r="G23" i="1"/>
  <c r="O23" i="1"/>
  <c r="W23" i="1"/>
  <c r="AE23" i="1"/>
  <c r="AM23" i="1"/>
  <c r="AU23" i="1"/>
  <c r="BC23" i="1"/>
  <c r="BK23" i="1"/>
  <c r="BS23" i="1"/>
  <c r="CA23" i="1"/>
  <c r="D94" i="1"/>
  <c r="H23" i="1"/>
  <c r="P23" i="1"/>
  <c r="X23" i="1"/>
  <c r="AF23" i="1"/>
  <c r="AN23" i="1"/>
  <c r="AV23" i="1"/>
  <c r="BD23" i="1"/>
  <c r="BL23" i="1"/>
  <c r="BT23" i="1"/>
  <c r="CB23" i="1"/>
  <c r="D95" i="1"/>
  <c r="S25" i="1"/>
  <c r="BM111" i="1"/>
  <c r="BL111" i="1"/>
  <c r="BK111" i="1"/>
  <c r="BJ111" i="1"/>
  <c r="BH111" i="1"/>
  <c r="BA111" i="1"/>
  <c r="AZ111" i="1"/>
  <c r="AY111" i="1"/>
  <c r="AX111" i="1"/>
  <c r="AV111" i="1"/>
  <c r="AO111" i="1"/>
  <c r="AN111" i="1"/>
  <c r="AM111" i="1"/>
  <c r="AL111" i="1"/>
  <c r="AJ111" i="1"/>
  <c r="AC111" i="1"/>
  <c r="AB111" i="1"/>
  <c r="AA111" i="1"/>
  <c r="Z111" i="1"/>
  <c r="X111" i="1"/>
  <c r="BM106" i="1"/>
  <c r="BL106" i="1"/>
  <c r="BK106" i="1"/>
  <c r="BJ106" i="1"/>
  <c r="BH106" i="1"/>
  <c r="BA106" i="1"/>
  <c r="AZ106" i="1"/>
  <c r="AY106" i="1"/>
  <c r="AX106" i="1"/>
  <c r="AV106" i="1"/>
  <c r="AO106" i="1"/>
  <c r="AN106" i="1"/>
  <c r="AM106" i="1"/>
  <c r="AL106" i="1"/>
  <c r="AJ106" i="1"/>
  <c r="AC106" i="1"/>
  <c r="AB106" i="1"/>
  <c r="AA106" i="1"/>
  <c r="Z106" i="1"/>
  <c r="X106" i="1"/>
  <c r="BM101" i="1"/>
  <c r="BL101" i="1"/>
  <c r="BK101" i="1"/>
  <c r="BJ101" i="1"/>
  <c r="BH101" i="1"/>
  <c r="BA101" i="1"/>
  <c r="AZ101" i="1"/>
  <c r="AY101" i="1"/>
  <c r="AX101" i="1"/>
  <c r="AV101" i="1"/>
  <c r="AO101" i="1"/>
  <c r="AN101" i="1"/>
  <c r="AM101" i="1"/>
  <c r="AL101" i="1"/>
  <c r="AJ101" i="1"/>
  <c r="AC101" i="1"/>
  <c r="AB101" i="1"/>
  <c r="AA101" i="1"/>
  <c r="Z101" i="1"/>
  <c r="X101" i="1"/>
  <c r="BM97" i="1"/>
  <c r="BL97" i="1"/>
  <c r="BK97" i="1"/>
  <c r="BJ97" i="1"/>
  <c r="BH97" i="1"/>
  <c r="BA97" i="1"/>
  <c r="AZ97" i="1"/>
  <c r="AY97" i="1"/>
  <c r="AX97" i="1"/>
  <c r="AV97" i="1"/>
  <c r="AO97" i="1"/>
  <c r="AN97" i="1"/>
  <c r="AM97" i="1"/>
  <c r="AL97" i="1"/>
  <c r="AJ97" i="1"/>
  <c r="AC97" i="1"/>
  <c r="AB97" i="1"/>
  <c r="AA97" i="1"/>
  <c r="Z97" i="1"/>
  <c r="X97" i="1"/>
  <c r="BM92" i="1"/>
  <c r="BL92" i="1"/>
  <c r="BK92" i="1"/>
  <c r="BJ92" i="1"/>
  <c r="BH92" i="1"/>
  <c r="BA92" i="1"/>
  <c r="AZ92" i="1"/>
  <c r="AY92" i="1"/>
  <c r="AX92" i="1"/>
  <c r="AV92" i="1"/>
  <c r="AO92" i="1"/>
  <c r="AN92" i="1"/>
  <c r="AM92" i="1"/>
  <c r="AL92" i="1"/>
  <c r="AJ92" i="1"/>
  <c r="AC92" i="1"/>
  <c r="AB92" i="1"/>
  <c r="AA92" i="1"/>
  <c r="Z92" i="1"/>
  <c r="X92" i="1"/>
  <c r="BM87" i="1"/>
  <c r="BL87" i="1"/>
  <c r="BK87" i="1"/>
  <c r="BJ87" i="1"/>
  <c r="BH87" i="1"/>
  <c r="BA87" i="1"/>
  <c r="AZ87" i="1"/>
  <c r="AY87" i="1"/>
  <c r="AX87" i="1"/>
  <c r="AV87" i="1"/>
  <c r="AO87" i="1"/>
  <c r="AN87" i="1"/>
  <c r="AM87" i="1"/>
  <c r="AL87" i="1"/>
  <c r="AJ87" i="1"/>
  <c r="AC87" i="1"/>
  <c r="AB87" i="1"/>
  <c r="AA87" i="1"/>
  <c r="Z87" i="1"/>
  <c r="X87" i="1"/>
  <c r="BM78" i="1"/>
  <c r="BL78" i="1"/>
  <c r="BK78" i="1"/>
  <c r="BJ78" i="1"/>
  <c r="BH78" i="1"/>
  <c r="BA78" i="1"/>
  <c r="AZ78" i="1"/>
  <c r="AY78" i="1"/>
  <c r="AX78" i="1"/>
  <c r="AV78" i="1"/>
  <c r="AO78" i="1"/>
  <c r="AN78" i="1"/>
  <c r="AM78" i="1"/>
  <c r="AL78" i="1"/>
  <c r="AJ78" i="1"/>
  <c r="AC78" i="1"/>
  <c r="AB78" i="1"/>
  <c r="AA78" i="1"/>
  <c r="Z78" i="1"/>
  <c r="X78" i="1"/>
  <c r="BM73" i="1"/>
  <c r="BL73" i="1"/>
  <c r="BK73" i="1"/>
  <c r="BJ73" i="1"/>
  <c r="BH73" i="1"/>
  <c r="BA73" i="1"/>
  <c r="AZ73" i="1"/>
  <c r="AY73" i="1"/>
  <c r="AX73" i="1"/>
  <c r="AV73" i="1"/>
  <c r="AO73" i="1"/>
  <c r="AN73" i="1"/>
  <c r="AM73" i="1"/>
  <c r="AL73" i="1"/>
  <c r="AJ73" i="1"/>
  <c r="AC73" i="1"/>
  <c r="AB73" i="1"/>
  <c r="AA73" i="1"/>
  <c r="Z73" i="1"/>
  <c r="X73" i="1"/>
  <c r="BM68" i="1"/>
  <c r="BL68" i="1"/>
  <c r="BK68" i="1"/>
  <c r="BJ68" i="1"/>
  <c r="BH68" i="1"/>
  <c r="BA68" i="1"/>
  <c r="AZ68" i="1"/>
  <c r="AY68" i="1"/>
  <c r="AX68" i="1"/>
  <c r="AV68" i="1"/>
  <c r="AO68" i="1"/>
  <c r="AN68" i="1"/>
  <c r="AM68" i="1"/>
  <c r="AL68" i="1"/>
  <c r="AJ68" i="1"/>
  <c r="AC68" i="1"/>
  <c r="AB68" i="1"/>
  <c r="AA68" i="1"/>
  <c r="Z68" i="1"/>
  <c r="X68" i="1"/>
  <c r="BM60" i="1"/>
  <c r="BL60" i="1"/>
  <c r="BK60" i="1"/>
  <c r="BJ60" i="1"/>
  <c r="BH60" i="1"/>
  <c r="BA60" i="1"/>
  <c r="AZ60" i="1"/>
  <c r="AY60" i="1"/>
  <c r="AX60" i="1"/>
  <c r="AV60" i="1"/>
  <c r="AO60" i="1"/>
  <c r="AN60" i="1"/>
  <c r="AM60" i="1"/>
  <c r="AL60" i="1"/>
  <c r="AJ60" i="1"/>
  <c r="AC60" i="1"/>
  <c r="AB60" i="1"/>
  <c r="AB59" i="1" s="1"/>
  <c r="AA60" i="1"/>
  <c r="Z60" i="1"/>
  <c r="X60" i="1"/>
  <c r="K111" i="1"/>
  <c r="J111" i="1"/>
  <c r="I111" i="1"/>
  <c r="H111" i="1"/>
  <c r="G111" i="1"/>
  <c r="F111" i="1"/>
  <c r="K106" i="1"/>
  <c r="J106" i="1"/>
  <c r="I106" i="1"/>
  <c r="H106" i="1"/>
  <c r="G106" i="1"/>
  <c r="F106" i="1"/>
  <c r="F102" i="1"/>
  <c r="F101" i="1" s="1"/>
  <c r="K101" i="1"/>
  <c r="J101" i="1"/>
  <c r="I101" i="1"/>
  <c r="H101" i="1"/>
  <c r="K97" i="1"/>
  <c r="J97" i="1"/>
  <c r="I97" i="1"/>
  <c r="H97" i="1"/>
  <c r="G97" i="1"/>
  <c r="F97" i="1"/>
  <c r="K92" i="1"/>
  <c r="J92" i="1"/>
  <c r="I92" i="1"/>
  <c r="H92" i="1"/>
  <c r="G92" i="1"/>
  <c r="F92" i="1"/>
  <c r="K87" i="1"/>
  <c r="J87" i="1"/>
  <c r="I87" i="1"/>
  <c r="H87" i="1"/>
  <c r="G87" i="1"/>
  <c r="F87" i="1"/>
  <c r="K78" i="1"/>
  <c r="J78" i="1"/>
  <c r="I78" i="1"/>
  <c r="H78" i="1"/>
  <c r="G78" i="1"/>
  <c r="F78" i="1"/>
  <c r="K73" i="1"/>
  <c r="J73" i="1"/>
  <c r="I73" i="1"/>
  <c r="H73" i="1"/>
  <c r="F73" i="1"/>
  <c r="K68" i="1"/>
  <c r="J68" i="1"/>
  <c r="I68" i="1"/>
  <c r="H68" i="1"/>
  <c r="G68" i="1"/>
  <c r="F68" i="1"/>
  <c r="K60" i="1"/>
  <c r="J60" i="1"/>
  <c r="I60" i="1"/>
  <c r="H60" i="1"/>
  <c r="G60" i="1"/>
  <c r="F60" i="1"/>
  <c r="AC59" i="1" l="1"/>
  <c r="AN59" i="1"/>
  <c r="AJ59" i="1"/>
  <c r="F59" i="1"/>
  <c r="AL59" i="1"/>
  <c r="H59" i="1"/>
  <c r="AV59" i="1"/>
  <c r="AV25" i="1" s="1"/>
  <c r="AZ59" i="1"/>
  <c r="AZ26" i="1" s="1"/>
  <c r="AZ20" i="1" s="1"/>
  <c r="AO59" i="1"/>
  <c r="AX59" i="1"/>
  <c r="K59" i="1"/>
  <c r="X59" i="1"/>
  <c r="BJ59" i="1"/>
  <c r="AY59" i="1"/>
  <c r="AM59" i="1"/>
  <c r="AM26" i="1" s="1"/>
  <c r="AM20" i="1" s="1"/>
  <c r="I59" i="1"/>
  <c r="J59" i="1"/>
  <c r="BH59" i="1"/>
  <c r="BH25" i="1" s="1"/>
  <c r="Z59" i="1"/>
  <c r="BK59" i="1"/>
  <c r="AA59" i="1"/>
  <c r="BL59" i="1"/>
  <c r="BM59" i="1"/>
  <c r="BA59" i="1"/>
  <c r="AH26" i="1"/>
  <c r="AH20" i="1" s="1"/>
  <c r="AH113" i="1" s="1"/>
  <c r="BQ25" i="1"/>
  <c r="AQ25" i="1"/>
  <c r="BR25" i="1"/>
  <c r="AR26" i="1"/>
  <c r="AR20" i="1" s="1"/>
  <c r="BC25" i="1"/>
  <c r="BB25" i="1"/>
  <c r="V25" i="1"/>
  <c r="AE26" i="1"/>
  <c r="AE20" i="1" s="1"/>
  <c r="AE113" i="1" s="1"/>
  <c r="AF25" i="1"/>
  <c r="AL25" i="1"/>
  <c r="BL25" i="1"/>
  <c r="AN25" i="1"/>
  <c r="AB26" i="1"/>
  <c r="AB20" i="1" s="1"/>
  <c r="AC26" i="1"/>
  <c r="AC20" i="1" s="1"/>
  <c r="AC113" i="1" s="1"/>
  <c r="D92" i="1"/>
  <c r="AG26" i="1"/>
  <c r="AG20" i="1" s="1"/>
  <c r="BD26" i="1"/>
  <c r="BD20" i="1" s="1"/>
  <c r="AS26" i="1"/>
  <c r="AS20" i="1" s="1"/>
  <c r="S26" i="1"/>
  <c r="S20" i="1" s="1"/>
  <c r="S113" i="1" s="1"/>
  <c r="AP26" i="1"/>
  <c r="AP20" i="1" s="1"/>
  <c r="AP113" i="1" s="1"/>
  <c r="BE26" i="1"/>
  <c r="BE20" i="1" s="1"/>
  <c r="T26" i="1"/>
  <c r="T20" i="1" s="1"/>
  <c r="BN26" i="1"/>
  <c r="BN20" i="1" s="1"/>
  <c r="BN113" i="1" s="1"/>
  <c r="BF26" i="1"/>
  <c r="BF20" i="1" s="1"/>
  <c r="BF113" i="1" s="1"/>
  <c r="BS26" i="1"/>
  <c r="BS20" i="1" s="1"/>
  <c r="BS113" i="1" s="1"/>
  <c r="BO26" i="1"/>
  <c r="BO20" i="1" s="1"/>
  <c r="BO113" i="1" s="1"/>
  <c r="AI26" i="1"/>
  <c r="AI20" i="1" s="1"/>
  <c r="AI113" i="1" s="1"/>
  <c r="AT26" i="1"/>
  <c r="AT20" i="1" s="1"/>
  <c r="AT113" i="1" s="1"/>
  <c r="BP26" i="1"/>
  <c r="BP20" i="1" s="1"/>
  <c r="G73" i="1"/>
  <c r="R26" i="1"/>
  <c r="R20" i="1" s="1"/>
  <c r="R113" i="1" s="1"/>
  <c r="W26" i="1"/>
  <c r="W20" i="1" s="1"/>
  <c r="W113" i="1" s="1"/>
  <c r="U26" i="1"/>
  <c r="U20" i="1" s="1"/>
  <c r="BG26" i="1"/>
  <c r="BG20" i="1" s="1"/>
  <c r="BG113" i="1" s="1"/>
  <c r="AU26" i="1"/>
  <c r="AU20" i="1" s="1"/>
  <c r="AU113" i="1" s="1"/>
  <c r="G102" i="1"/>
  <c r="D102" i="1" s="1"/>
  <c r="D101" i="1" s="1"/>
  <c r="AL26" i="1" l="1"/>
  <c r="AL20" i="1" s="1"/>
  <c r="AN26" i="1"/>
  <c r="AN20" i="1" s="1"/>
  <c r="AC25" i="1"/>
  <c r="AV26" i="1"/>
  <c r="AV20" i="1" s="1"/>
  <c r="BH26" i="1"/>
  <c r="BH20" i="1" s="1"/>
  <c r="BL26" i="1"/>
  <c r="BL20" i="1" s="1"/>
  <c r="AM25" i="1"/>
  <c r="AB25" i="1"/>
  <c r="AZ25" i="1"/>
  <c r="G101" i="1"/>
  <c r="G59" i="1" s="1"/>
  <c r="AA25" i="1"/>
  <c r="AA26" i="1"/>
  <c r="AA20" i="1" s="1"/>
  <c r="BJ25" i="1"/>
  <c r="BJ26" i="1"/>
  <c r="BJ20" i="1" s="1"/>
  <c r="F25" i="1"/>
  <c r="F26" i="1"/>
  <c r="F20" i="1" s="1"/>
  <c r="F113" i="1" s="1"/>
  <c r="Y25" i="1"/>
  <c r="Y26" i="1"/>
  <c r="Y20" i="1" s="1"/>
  <c r="H25" i="1"/>
  <c r="H26" i="1"/>
  <c r="H20" i="1" s="1"/>
  <c r="Z25" i="1"/>
  <c r="Z26" i="1"/>
  <c r="Z20" i="1" s="1"/>
  <c r="BA25" i="1"/>
  <c r="BA26" i="1"/>
  <c r="BA20" i="1" s="1"/>
  <c r="BA113" i="1" s="1"/>
  <c r="K25" i="1"/>
  <c r="K26" i="1"/>
  <c r="K20" i="1" s="1"/>
  <c r="I25" i="1"/>
  <c r="I26" i="1"/>
  <c r="I20" i="1" s="1"/>
  <c r="AY25" i="1"/>
  <c r="AY26" i="1"/>
  <c r="AY20" i="1" s="1"/>
  <c r="AX25" i="1"/>
  <c r="AX26" i="1"/>
  <c r="AX20" i="1" s="1"/>
  <c r="BK25" i="1"/>
  <c r="BK26" i="1"/>
  <c r="BK20" i="1" s="1"/>
  <c r="BM25" i="1"/>
  <c r="BM26" i="1"/>
  <c r="BM20" i="1" s="1"/>
  <c r="BM113" i="1" s="1"/>
  <c r="BI25" i="1"/>
  <c r="BI26" i="1"/>
  <c r="BI20" i="1" s="1"/>
  <c r="J25" i="1"/>
  <c r="J26" i="1"/>
  <c r="J20" i="1" s="1"/>
  <c r="X25" i="1"/>
  <c r="X26" i="1"/>
  <c r="X20" i="1" s="1"/>
  <c r="X113" i="1" s="1"/>
  <c r="AK25" i="1"/>
  <c r="AK26" i="1"/>
  <c r="AK20" i="1" s="1"/>
  <c r="AO25" i="1"/>
  <c r="AO26" i="1"/>
  <c r="AO20" i="1" s="1"/>
  <c r="AO113" i="1" s="1"/>
  <c r="AJ25" i="1"/>
  <c r="AJ26" i="1"/>
  <c r="AJ20" i="1" s="1"/>
  <c r="AJ113" i="1" s="1"/>
  <c r="BH113" i="1" l="1"/>
  <c r="G25" i="1"/>
  <c r="G26" i="1"/>
  <c r="G20" i="1" s="1"/>
  <c r="C20" i="1"/>
  <c r="E110" i="1"/>
  <c r="E108" i="1"/>
  <c r="E100" i="1"/>
  <c r="E99" i="1"/>
  <c r="E98" i="1"/>
  <c r="E96" i="1"/>
  <c r="E93" i="1"/>
  <c r="E91" i="1"/>
  <c r="E90" i="1"/>
  <c r="E89" i="1"/>
  <c r="E88" i="1"/>
  <c r="E86" i="1"/>
  <c r="E85" i="1"/>
  <c r="E84" i="1"/>
  <c r="E83" i="1"/>
  <c r="E82" i="1"/>
  <c r="E81" i="1"/>
  <c r="E80" i="1"/>
  <c r="E79" i="1"/>
  <c r="E77" i="1"/>
  <c r="E76" i="1"/>
  <c r="E75" i="1"/>
  <c r="E74" i="1"/>
  <c r="E72" i="1"/>
  <c r="E71" i="1"/>
  <c r="E69" i="1"/>
  <c r="E61" i="1"/>
  <c r="E62" i="1"/>
  <c r="E63" i="1"/>
  <c r="E64" i="1"/>
  <c r="CW112" i="1" l="1"/>
  <c r="CV112" i="1"/>
  <c r="CU112" i="1"/>
  <c r="CT112" i="1"/>
  <c r="CR112" i="1"/>
  <c r="CW110" i="1"/>
  <c r="CV110" i="1"/>
  <c r="CU110" i="1"/>
  <c r="CT110" i="1"/>
  <c r="CS110" i="1"/>
  <c r="CR110" i="1"/>
  <c r="CW108" i="1"/>
  <c r="CV108" i="1"/>
  <c r="CU108" i="1"/>
  <c r="CT108" i="1"/>
  <c r="CS108" i="1"/>
  <c r="CR108" i="1"/>
  <c r="CW102" i="1"/>
  <c r="CV102" i="1"/>
  <c r="CU102" i="1"/>
  <c r="CT102" i="1"/>
  <c r="CS102" i="1"/>
  <c r="CR102" i="1"/>
  <c r="CW100" i="1"/>
  <c r="CV100" i="1"/>
  <c r="CU100" i="1"/>
  <c r="CT100" i="1"/>
  <c r="CS100" i="1"/>
  <c r="CR100" i="1"/>
  <c r="CW99" i="1"/>
  <c r="CV99" i="1"/>
  <c r="CU99" i="1"/>
  <c r="CT99" i="1"/>
  <c r="CS99" i="1"/>
  <c r="CR99" i="1"/>
  <c r="CW98" i="1"/>
  <c r="CV98" i="1"/>
  <c r="CU98" i="1"/>
  <c r="CT98" i="1"/>
  <c r="CS98" i="1"/>
  <c r="CR98" i="1"/>
  <c r="CW96" i="1"/>
  <c r="CV96" i="1"/>
  <c r="CU96" i="1"/>
  <c r="CT96" i="1"/>
  <c r="CS96" i="1"/>
  <c r="CR96" i="1"/>
  <c r="CW95" i="1"/>
  <c r="CV95" i="1"/>
  <c r="CU95" i="1"/>
  <c r="CT95" i="1"/>
  <c r="CR95" i="1"/>
  <c r="CW94" i="1"/>
  <c r="CV94" i="1"/>
  <c r="CU94" i="1"/>
  <c r="CT94" i="1"/>
  <c r="CR94" i="1"/>
  <c r="CW93" i="1"/>
  <c r="CV93" i="1"/>
  <c r="CU93" i="1"/>
  <c r="CT93" i="1"/>
  <c r="CS93" i="1"/>
  <c r="CR93" i="1"/>
  <c r="CW91" i="1"/>
  <c r="CV91" i="1"/>
  <c r="CU91" i="1"/>
  <c r="CT91" i="1"/>
  <c r="CS91" i="1"/>
  <c r="CR91" i="1"/>
  <c r="CW90" i="1"/>
  <c r="CV90" i="1"/>
  <c r="CU90" i="1"/>
  <c r="CT90" i="1"/>
  <c r="CS90" i="1"/>
  <c r="CR90" i="1"/>
  <c r="CW89" i="1"/>
  <c r="CV89" i="1"/>
  <c r="CU89" i="1"/>
  <c r="CT89" i="1"/>
  <c r="CS89" i="1"/>
  <c r="CR89" i="1"/>
  <c r="CW88" i="1"/>
  <c r="CV88" i="1"/>
  <c r="CU88" i="1"/>
  <c r="CT88" i="1"/>
  <c r="CS88" i="1"/>
  <c r="CR88" i="1"/>
  <c r="CW86" i="1"/>
  <c r="CV86" i="1"/>
  <c r="CU86" i="1"/>
  <c r="CT86" i="1"/>
  <c r="CS86" i="1"/>
  <c r="CR86" i="1"/>
  <c r="CW85" i="1"/>
  <c r="CV85" i="1"/>
  <c r="CU85" i="1"/>
  <c r="CT85" i="1"/>
  <c r="CS85" i="1"/>
  <c r="CR85" i="1"/>
  <c r="CW84" i="1"/>
  <c r="CV84" i="1"/>
  <c r="CU84" i="1"/>
  <c r="CT84" i="1"/>
  <c r="CS84" i="1"/>
  <c r="CR84" i="1"/>
  <c r="CW83" i="1"/>
  <c r="CV83" i="1"/>
  <c r="CU83" i="1"/>
  <c r="CT83" i="1"/>
  <c r="CS83" i="1"/>
  <c r="CR83" i="1"/>
  <c r="CW82" i="1"/>
  <c r="CV82" i="1"/>
  <c r="CU82" i="1"/>
  <c r="CT82" i="1"/>
  <c r="CS82" i="1"/>
  <c r="CR82" i="1"/>
  <c r="CW81" i="1"/>
  <c r="CV81" i="1"/>
  <c r="CU81" i="1"/>
  <c r="CT81" i="1"/>
  <c r="CS81" i="1"/>
  <c r="CR81" i="1"/>
  <c r="CW80" i="1"/>
  <c r="CV80" i="1"/>
  <c r="CU80" i="1"/>
  <c r="CT80" i="1"/>
  <c r="CS80" i="1"/>
  <c r="CR80" i="1"/>
  <c r="CW79" i="1"/>
  <c r="CV79" i="1"/>
  <c r="CU79" i="1"/>
  <c r="CT79" i="1"/>
  <c r="CS79" i="1"/>
  <c r="CR79" i="1"/>
  <c r="CW77" i="1"/>
  <c r="CV77" i="1"/>
  <c r="CU77" i="1"/>
  <c r="CT77" i="1"/>
  <c r="CS77" i="1"/>
  <c r="CR77" i="1"/>
  <c r="CW76" i="1"/>
  <c r="CV76" i="1"/>
  <c r="CU76" i="1"/>
  <c r="CT76" i="1"/>
  <c r="CS76" i="1"/>
  <c r="CR76" i="1"/>
  <c r="CW75" i="1"/>
  <c r="CV75" i="1"/>
  <c r="CU75" i="1"/>
  <c r="CT75" i="1"/>
  <c r="CS75" i="1"/>
  <c r="CR75" i="1"/>
  <c r="CW74" i="1"/>
  <c r="CV74" i="1"/>
  <c r="CU74" i="1"/>
  <c r="CT74" i="1"/>
  <c r="CS74" i="1"/>
  <c r="CR74" i="1"/>
  <c r="CW72" i="1"/>
  <c r="CV72" i="1"/>
  <c r="CU72" i="1"/>
  <c r="CT72" i="1"/>
  <c r="CS72" i="1"/>
  <c r="CR72" i="1"/>
  <c r="CW71" i="1"/>
  <c r="CV71" i="1"/>
  <c r="CU71" i="1"/>
  <c r="CT71" i="1"/>
  <c r="CS71" i="1"/>
  <c r="CR71" i="1"/>
  <c r="CW70" i="1"/>
  <c r="CV70" i="1"/>
  <c r="CU70" i="1"/>
  <c r="CT70" i="1"/>
  <c r="CS70" i="1"/>
  <c r="CR70" i="1"/>
  <c r="CW69" i="1"/>
  <c r="CV69" i="1"/>
  <c r="CU69" i="1"/>
  <c r="CT69" i="1"/>
  <c r="CS69" i="1"/>
  <c r="CR69" i="1"/>
  <c r="CR61" i="1"/>
  <c r="CS61" i="1"/>
  <c r="CT61" i="1"/>
  <c r="CU61" i="1"/>
  <c r="CV61" i="1"/>
  <c r="CW61" i="1"/>
  <c r="CR62" i="1"/>
  <c r="CS62" i="1"/>
  <c r="CT62" i="1"/>
  <c r="CU62" i="1"/>
  <c r="CV62" i="1"/>
  <c r="CW62" i="1"/>
  <c r="CR63" i="1"/>
  <c r="CS63" i="1"/>
  <c r="CT63" i="1"/>
  <c r="CU63" i="1"/>
  <c r="CV63" i="1"/>
  <c r="CW63" i="1"/>
  <c r="CR64" i="1"/>
  <c r="CS64" i="1"/>
  <c r="CT64" i="1"/>
  <c r="CU64" i="1"/>
  <c r="CV64" i="1"/>
  <c r="CW64" i="1"/>
  <c r="CQ112" i="1"/>
  <c r="CP112" i="1"/>
  <c r="CO112" i="1"/>
  <c r="CN112" i="1"/>
  <c r="CM112" i="1"/>
  <c r="CL112" i="1"/>
  <c r="CQ110" i="1"/>
  <c r="CP110" i="1"/>
  <c r="CO110" i="1"/>
  <c r="CN110" i="1"/>
  <c r="CM110" i="1"/>
  <c r="CL110" i="1"/>
  <c r="CQ108" i="1"/>
  <c r="CP108" i="1"/>
  <c r="CO108" i="1"/>
  <c r="CN108" i="1"/>
  <c r="CM108" i="1"/>
  <c r="CL108" i="1"/>
  <c r="CQ102" i="1"/>
  <c r="CP102" i="1"/>
  <c r="CO102" i="1"/>
  <c r="CN102" i="1"/>
  <c r="CM102" i="1"/>
  <c r="CL102" i="1"/>
  <c r="CQ100" i="1"/>
  <c r="CP100" i="1"/>
  <c r="CO100" i="1"/>
  <c r="CN100" i="1"/>
  <c r="CM100" i="1"/>
  <c r="CL100" i="1"/>
  <c r="CQ99" i="1"/>
  <c r="CP99" i="1"/>
  <c r="CO99" i="1"/>
  <c r="CN99" i="1"/>
  <c r="CM99" i="1"/>
  <c r="CL99" i="1"/>
  <c r="CQ98" i="1"/>
  <c r="CP98" i="1"/>
  <c r="CO98" i="1"/>
  <c r="CN98" i="1"/>
  <c r="CM98" i="1"/>
  <c r="CL98" i="1"/>
  <c r="CQ96" i="1"/>
  <c r="CP96" i="1"/>
  <c r="CO96" i="1"/>
  <c r="CN96" i="1"/>
  <c r="CM96" i="1"/>
  <c r="CL96" i="1"/>
  <c r="CQ95" i="1"/>
  <c r="CP95" i="1"/>
  <c r="CO95" i="1"/>
  <c r="CN95" i="1"/>
  <c r="CM95" i="1"/>
  <c r="CL95" i="1"/>
  <c r="CQ94" i="1"/>
  <c r="CP94" i="1"/>
  <c r="CO94" i="1"/>
  <c r="CN94" i="1"/>
  <c r="CL94" i="1"/>
  <c r="CQ93" i="1"/>
  <c r="CP93" i="1"/>
  <c r="CO93" i="1"/>
  <c r="CN93" i="1"/>
  <c r="CM93" i="1"/>
  <c r="CL93" i="1"/>
  <c r="CQ91" i="1"/>
  <c r="CP91" i="1"/>
  <c r="CO91" i="1"/>
  <c r="CN91" i="1"/>
  <c r="CM91" i="1"/>
  <c r="CL91" i="1"/>
  <c r="CQ90" i="1"/>
  <c r="CP90" i="1"/>
  <c r="CO90" i="1"/>
  <c r="CN90" i="1"/>
  <c r="CM90" i="1"/>
  <c r="CL90" i="1"/>
  <c r="CQ89" i="1"/>
  <c r="CP89" i="1"/>
  <c r="CO89" i="1"/>
  <c r="CN89" i="1"/>
  <c r="CM89" i="1"/>
  <c r="CL89" i="1"/>
  <c r="CQ88" i="1"/>
  <c r="CP88" i="1"/>
  <c r="CO88" i="1"/>
  <c r="CN88" i="1"/>
  <c r="CM88" i="1"/>
  <c r="CL88" i="1"/>
  <c r="CQ86" i="1"/>
  <c r="CP86" i="1"/>
  <c r="CO86" i="1"/>
  <c r="CN86" i="1"/>
  <c r="CM86" i="1"/>
  <c r="CL86" i="1"/>
  <c r="CQ85" i="1"/>
  <c r="CP85" i="1"/>
  <c r="CO85" i="1"/>
  <c r="CN85" i="1"/>
  <c r="CM85" i="1"/>
  <c r="CL85" i="1"/>
  <c r="CQ84" i="1"/>
  <c r="CP84" i="1"/>
  <c r="CO84" i="1"/>
  <c r="CN84" i="1"/>
  <c r="CM84" i="1"/>
  <c r="CL84" i="1"/>
  <c r="CQ83" i="1"/>
  <c r="CP83" i="1"/>
  <c r="CO83" i="1"/>
  <c r="CN83" i="1"/>
  <c r="CM83" i="1"/>
  <c r="CL83" i="1"/>
  <c r="CQ82" i="1"/>
  <c r="CP82" i="1"/>
  <c r="CO82" i="1"/>
  <c r="CN82" i="1"/>
  <c r="CM82" i="1"/>
  <c r="CL82" i="1"/>
  <c r="CQ81" i="1"/>
  <c r="CP81" i="1"/>
  <c r="CO81" i="1"/>
  <c r="CN81" i="1"/>
  <c r="CM81" i="1"/>
  <c r="CL81" i="1"/>
  <c r="CQ80" i="1"/>
  <c r="CP80" i="1"/>
  <c r="CO80" i="1"/>
  <c r="CN80" i="1"/>
  <c r="CM80" i="1"/>
  <c r="CL80" i="1"/>
  <c r="CQ79" i="1"/>
  <c r="CP79" i="1"/>
  <c r="CO79" i="1"/>
  <c r="CN79" i="1"/>
  <c r="CM79" i="1"/>
  <c r="CL79" i="1"/>
  <c r="CQ72" i="1"/>
  <c r="CP72" i="1"/>
  <c r="CO72" i="1"/>
  <c r="CN72" i="1"/>
  <c r="CM72" i="1"/>
  <c r="CL72" i="1"/>
  <c r="CQ71" i="1"/>
  <c r="CP71" i="1"/>
  <c r="CO71" i="1"/>
  <c r="CN71" i="1"/>
  <c r="CM71" i="1"/>
  <c r="CL71" i="1"/>
  <c r="CQ70" i="1"/>
  <c r="CP70" i="1"/>
  <c r="CO70" i="1"/>
  <c r="CN70" i="1"/>
  <c r="CM70" i="1"/>
  <c r="CL70" i="1"/>
  <c r="CQ69" i="1"/>
  <c r="CP69" i="1"/>
  <c r="CO69" i="1"/>
  <c r="CN69" i="1"/>
  <c r="CM69" i="1"/>
  <c r="CL69" i="1"/>
  <c r="CL61" i="1"/>
  <c r="CM61" i="1"/>
  <c r="CN61" i="1"/>
  <c r="CO61" i="1"/>
  <c r="CP61" i="1"/>
  <c r="CQ61" i="1"/>
  <c r="CL62" i="1"/>
  <c r="CM62" i="1"/>
  <c r="CN62" i="1"/>
  <c r="CO62" i="1"/>
  <c r="CP62" i="1"/>
  <c r="CQ62" i="1"/>
  <c r="CL63" i="1"/>
  <c r="CM63" i="1"/>
  <c r="CN63" i="1"/>
  <c r="CO63" i="1"/>
  <c r="CP63" i="1"/>
  <c r="CQ63" i="1"/>
  <c r="CL64" i="1"/>
  <c r="CM64" i="1"/>
  <c r="CN64" i="1"/>
  <c r="CO64" i="1"/>
  <c r="CP64" i="1"/>
  <c r="CQ64" i="1"/>
  <c r="CQ77" i="1"/>
  <c r="CP77" i="1"/>
  <c r="CO77" i="1"/>
  <c r="CN77" i="1"/>
  <c r="CM77" i="1"/>
  <c r="CL77" i="1"/>
  <c r="CQ76" i="1"/>
  <c r="CP76" i="1"/>
  <c r="CO76" i="1"/>
  <c r="CN76" i="1"/>
  <c r="CM76" i="1"/>
  <c r="CL76" i="1"/>
  <c r="CQ75" i="1"/>
  <c r="CP75" i="1"/>
  <c r="CO75" i="1"/>
  <c r="CN75" i="1"/>
  <c r="CM75" i="1"/>
  <c r="CL75" i="1"/>
  <c r="CQ74" i="1"/>
  <c r="CP74" i="1"/>
  <c r="CO74" i="1"/>
  <c r="CN74" i="1"/>
  <c r="CM74" i="1"/>
  <c r="CL74" i="1"/>
  <c r="D68" i="1" l="1"/>
  <c r="E106" i="1" l="1"/>
  <c r="E60" i="1"/>
  <c r="D73" i="1"/>
  <c r="D59" i="1" s="1"/>
  <c r="L68" i="1"/>
  <c r="N68" i="1"/>
  <c r="O68" i="1"/>
  <c r="P68" i="1"/>
  <c r="Q68" i="1"/>
  <c r="BT68" i="1"/>
  <c r="BV68" i="1"/>
  <c r="BW68" i="1"/>
  <c r="BX68" i="1"/>
  <c r="BY68" i="1"/>
  <c r="BZ68" i="1"/>
  <c r="CB68" i="1"/>
  <c r="CC68" i="1"/>
  <c r="CD68" i="1"/>
  <c r="CE68" i="1"/>
  <c r="L106" i="1"/>
  <c r="N106" i="1"/>
  <c r="O106" i="1"/>
  <c r="P106" i="1"/>
  <c r="Q106" i="1"/>
  <c r="BT106" i="1"/>
  <c r="BV106" i="1"/>
  <c r="BW106" i="1"/>
  <c r="BX106" i="1"/>
  <c r="BY106" i="1"/>
  <c r="BZ106" i="1"/>
  <c r="CB106" i="1"/>
  <c r="CC106" i="1"/>
  <c r="CD106" i="1"/>
  <c r="CE106" i="1"/>
  <c r="E94" i="1"/>
  <c r="CE101" i="1"/>
  <c r="CD101" i="1"/>
  <c r="CC101" i="1"/>
  <c r="CB101" i="1"/>
  <c r="BZ101" i="1"/>
  <c r="BY101" i="1"/>
  <c r="BX101" i="1"/>
  <c r="BW101" i="1"/>
  <c r="BV101" i="1"/>
  <c r="BT101" i="1"/>
  <c r="Q101" i="1"/>
  <c r="P101" i="1"/>
  <c r="O101" i="1"/>
  <c r="N101" i="1"/>
  <c r="L101" i="1"/>
  <c r="E101" i="1"/>
  <c r="CM106" i="1"/>
  <c r="CE92" i="1"/>
  <c r="CD92" i="1"/>
  <c r="CC92" i="1"/>
  <c r="CB92" i="1"/>
  <c r="BZ92" i="1"/>
  <c r="BY92" i="1"/>
  <c r="BX92" i="1"/>
  <c r="BW92" i="1"/>
  <c r="BV92" i="1"/>
  <c r="BT92" i="1"/>
  <c r="Q92" i="1"/>
  <c r="P92" i="1"/>
  <c r="O92" i="1"/>
  <c r="N92" i="1"/>
  <c r="L92" i="1"/>
  <c r="CE87" i="1"/>
  <c r="CD87" i="1"/>
  <c r="CC87" i="1"/>
  <c r="CB87" i="1"/>
  <c r="BZ87" i="1"/>
  <c r="BY87" i="1"/>
  <c r="BX87" i="1"/>
  <c r="BW87" i="1"/>
  <c r="BV87" i="1"/>
  <c r="BT87" i="1"/>
  <c r="Q87" i="1"/>
  <c r="P87" i="1"/>
  <c r="O87" i="1"/>
  <c r="N87" i="1"/>
  <c r="L87" i="1"/>
  <c r="E87" i="1"/>
  <c r="CE78" i="1"/>
  <c r="CD78" i="1"/>
  <c r="CC78" i="1"/>
  <c r="CB78" i="1"/>
  <c r="BZ78" i="1"/>
  <c r="BY78" i="1"/>
  <c r="BX78" i="1"/>
  <c r="BW78" i="1"/>
  <c r="BV78" i="1"/>
  <c r="BT78" i="1"/>
  <c r="Q78" i="1"/>
  <c r="P78" i="1"/>
  <c r="O78" i="1"/>
  <c r="N78" i="1"/>
  <c r="L78" i="1"/>
  <c r="E78" i="1"/>
  <c r="CE73" i="1"/>
  <c r="CD73" i="1"/>
  <c r="CC73" i="1"/>
  <c r="CB73" i="1"/>
  <c r="BZ73" i="1"/>
  <c r="BY73" i="1"/>
  <c r="BX73" i="1"/>
  <c r="BW73" i="1"/>
  <c r="BV73" i="1"/>
  <c r="BT73" i="1"/>
  <c r="Q73" i="1"/>
  <c r="P73" i="1"/>
  <c r="O73" i="1"/>
  <c r="N73" i="1"/>
  <c r="L73" i="1"/>
  <c r="CE60" i="1"/>
  <c r="CD60" i="1"/>
  <c r="CC60" i="1"/>
  <c r="CB60" i="1"/>
  <c r="BZ60" i="1"/>
  <c r="BY60" i="1"/>
  <c r="BX60" i="1"/>
  <c r="BW60" i="1"/>
  <c r="BV60" i="1"/>
  <c r="BT60" i="1"/>
  <c r="Q60" i="1"/>
  <c r="P60" i="1"/>
  <c r="O60" i="1"/>
  <c r="N60" i="1"/>
  <c r="N59" i="1" s="1"/>
  <c r="L60" i="1"/>
  <c r="CM111" i="1"/>
  <c r="CM73" i="1"/>
  <c r="CM97" i="1"/>
  <c r="CM78" i="1"/>
  <c r="CM68" i="1"/>
  <c r="CM101" i="1"/>
  <c r="CM87" i="1"/>
  <c r="E97" i="1"/>
  <c r="CW106" i="1"/>
  <c r="CV106" i="1"/>
  <c r="CU106" i="1"/>
  <c r="CT106" i="1"/>
  <c r="CS106" i="1"/>
  <c r="CR106" i="1"/>
  <c r="CQ106" i="1"/>
  <c r="CP106" i="1"/>
  <c r="CO106" i="1"/>
  <c r="CN106" i="1"/>
  <c r="CL106" i="1"/>
  <c r="CS78" i="1"/>
  <c r="CV68" i="1"/>
  <c r="CT68" i="1"/>
  <c r="CR68" i="1"/>
  <c r="CP68" i="1"/>
  <c r="CN68" i="1"/>
  <c r="CN60" i="1"/>
  <c r="CP60" i="1"/>
  <c r="CM60" i="1"/>
  <c r="CL68" i="1"/>
  <c r="CQ68" i="1"/>
  <c r="CU68" i="1"/>
  <c r="CO68" i="1"/>
  <c r="CS68" i="1"/>
  <c r="CW68" i="1"/>
  <c r="CW60" i="1"/>
  <c r="CO101" i="1"/>
  <c r="CW101" i="1"/>
  <c r="CS101" i="1"/>
  <c r="CL101" i="1"/>
  <c r="CQ101" i="1"/>
  <c r="CU101" i="1"/>
  <c r="CN101" i="1"/>
  <c r="CR101" i="1"/>
  <c r="CV101" i="1"/>
  <c r="CP101" i="1"/>
  <c r="CT101" i="1"/>
  <c r="CN78" i="1"/>
  <c r="CR78" i="1"/>
  <c r="CV78" i="1"/>
  <c r="CP87" i="1"/>
  <c r="CT87" i="1"/>
  <c r="CL92" i="1"/>
  <c r="CQ92" i="1"/>
  <c r="CU92" i="1"/>
  <c r="CU60" i="1"/>
  <c r="CR60" i="1"/>
  <c r="CT60" i="1"/>
  <c r="CP78" i="1"/>
  <c r="CT78" i="1"/>
  <c r="CN87" i="1"/>
  <c r="CR87" i="1"/>
  <c r="CV87" i="1"/>
  <c r="CO92" i="1"/>
  <c r="CQ73" i="1"/>
  <c r="CU73" i="1"/>
  <c r="CO73" i="1"/>
  <c r="CP73" i="1"/>
  <c r="CT73" i="1"/>
  <c r="CL78" i="1"/>
  <c r="CU78" i="1"/>
  <c r="CO87" i="1"/>
  <c r="CP92" i="1"/>
  <c r="CT92" i="1"/>
  <c r="CN73" i="1"/>
  <c r="CR73" i="1"/>
  <c r="CV73" i="1"/>
  <c r="CO78" i="1"/>
  <c r="CL87" i="1"/>
  <c r="CQ87" i="1"/>
  <c r="CU87" i="1"/>
  <c r="CN92" i="1"/>
  <c r="CR92" i="1"/>
  <c r="CV92" i="1"/>
  <c r="CW73" i="1"/>
  <c r="CW92" i="1"/>
  <c r="CW87" i="1"/>
  <c r="CV60" i="1"/>
  <c r="CS87" i="1"/>
  <c r="CS60" i="1"/>
  <c r="CS73" i="1"/>
  <c r="CQ60" i="1"/>
  <c r="CO60" i="1"/>
  <c r="CL60" i="1"/>
  <c r="CL73" i="1"/>
  <c r="CW111" i="1"/>
  <c r="CV111" i="1"/>
  <c r="CU111" i="1"/>
  <c r="CT111" i="1"/>
  <c r="CR111" i="1"/>
  <c r="CQ111" i="1"/>
  <c r="CP111" i="1"/>
  <c r="CO111" i="1"/>
  <c r="CN111" i="1"/>
  <c r="CL111" i="1"/>
  <c r="CE111" i="1"/>
  <c r="CE59" i="1" s="1"/>
  <c r="CD111" i="1"/>
  <c r="CC111" i="1"/>
  <c r="CB111" i="1"/>
  <c r="BZ111" i="1"/>
  <c r="BY111" i="1"/>
  <c r="BY59" i="1" s="1"/>
  <c r="BX111" i="1"/>
  <c r="BW111" i="1"/>
  <c r="BV111" i="1"/>
  <c r="BT111" i="1"/>
  <c r="Q111" i="1"/>
  <c r="P111" i="1"/>
  <c r="O111" i="1"/>
  <c r="N111" i="1"/>
  <c r="L111" i="1"/>
  <c r="CW97" i="1"/>
  <c r="CV97" i="1"/>
  <c r="CU97" i="1"/>
  <c r="CT97" i="1"/>
  <c r="CS97" i="1"/>
  <c r="CR97" i="1"/>
  <c r="CQ97" i="1"/>
  <c r="CP97" i="1"/>
  <c r="CO97" i="1"/>
  <c r="CN97" i="1"/>
  <c r="CL97" i="1"/>
  <c r="CE97" i="1"/>
  <c r="CD97" i="1"/>
  <c r="CC97" i="1"/>
  <c r="CB97" i="1"/>
  <c r="BZ97" i="1"/>
  <c r="BY97" i="1"/>
  <c r="BX97" i="1"/>
  <c r="BW97" i="1"/>
  <c r="BV97" i="1"/>
  <c r="BT97" i="1"/>
  <c r="Q97" i="1"/>
  <c r="P97" i="1"/>
  <c r="O97" i="1"/>
  <c r="N97" i="1"/>
  <c r="L97" i="1"/>
  <c r="CO59" i="1" l="1"/>
  <c r="CT59" i="1"/>
  <c r="Q59" i="1"/>
  <c r="CL59" i="1"/>
  <c r="BX59" i="1"/>
  <c r="CP59" i="1"/>
  <c r="BV59" i="1"/>
  <c r="CC59" i="1"/>
  <c r="CU59" i="1"/>
  <c r="CD59" i="1"/>
  <c r="P59" i="1"/>
  <c r="BT59" i="1"/>
  <c r="BZ59" i="1"/>
  <c r="CV59" i="1"/>
  <c r="CQ59" i="1"/>
  <c r="O59" i="1"/>
  <c r="CN59" i="1"/>
  <c r="BW59" i="1"/>
  <c r="CR59" i="1"/>
  <c r="CB59" i="1"/>
  <c r="L59" i="1"/>
  <c r="E95" i="1"/>
  <c r="CS94" i="1"/>
  <c r="CM94" i="1"/>
  <c r="CM92" i="1" s="1"/>
  <c r="CM59" i="1" s="1"/>
  <c r="CS95" i="1"/>
  <c r="E68" i="1"/>
  <c r="E73" i="1"/>
  <c r="CQ78" i="1"/>
  <c r="CW78" i="1"/>
  <c r="CW59" i="1" s="1"/>
  <c r="BV25" i="1" l="1"/>
  <c r="BV26" i="1"/>
  <c r="BV20" i="1" s="1"/>
  <c r="BW25" i="1"/>
  <c r="BW26" i="1"/>
  <c r="BW20" i="1" s="1"/>
  <c r="M25" i="1"/>
  <c r="M26" i="1"/>
  <c r="M20" i="1" s="1"/>
  <c r="CU25" i="1"/>
  <c r="CU26" i="1"/>
  <c r="CU20" i="1" s="1"/>
  <c r="CA25" i="1"/>
  <c r="CA26" i="1"/>
  <c r="CA20" i="1" s="1"/>
  <c r="BZ113" i="1" s="1"/>
  <c r="CO25" i="1"/>
  <c r="CO26" i="1"/>
  <c r="CO20" i="1" s="1"/>
  <c r="CE25" i="1"/>
  <c r="CE26" i="1"/>
  <c r="CE20" i="1" s="1"/>
  <c r="CE113" i="1" s="1"/>
  <c r="CT25" i="1"/>
  <c r="CT26" i="1"/>
  <c r="CT20" i="1" s="1"/>
  <c r="CB25" i="1"/>
  <c r="CB26" i="1"/>
  <c r="CB20" i="1" s="1"/>
  <c r="CV25" i="1"/>
  <c r="CV26" i="1"/>
  <c r="CV20" i="1" s="1"/>
  <c r="L25" i="1"/>
  <c r="L26" i="1"/>
  <c r="L20" i="1" s="1"/>
  <c r="BZ25" i="1"/>
  <c r="BZ26" i="1"/>
  <c r="BZ20" i="1" s="1"/>
  <c r="P25" i="1"/>
  <c r="P26" i="1"/>
  <c r="P20" i="1" s="1"/>
  <c r="CD25" i="1"/>
  <c r="CD26" i="1"/>
  <c r="CD20" i="1" s="1"/>
  <c r="Q25" i="1"/>
  <c r="Q26" i="1"/>
  <c r="Q20" i="1" s="1"/>
  <c r="CM25" i="1"/>
  <c r="CM26" i="1"/>
  <c r="CM20" i="1" s="1"/>
  <c r="CL25" i="1"/>
  <c r="CL26" i="1"/>
  <c r="CL20" i="1" s="1"/>
  <c r="O25" i="1"/>
  <c r="O26" i="1"/>
  <c r="O20" i="1" s="1"/>
  <c r="CW25" i="1"/>
  <c r="CW26" i="1"/>
  <c r="CW20" i="1" s="1"/>
  <c r="BX25" i="1"/>
  <c r="BX26" i="1"/>
  <c r="BX20" i="1" s="1"/>
  <c r="CC25" i="1"/>
  <c r="CC26" i="1"/>
  <c r="CC20" i="1" s="1"/>
  <c r="BU25" i="1"/>
  <c r="BU26" i="1"/>
  <c r="BU20" i="1" s="1"/>
  <c r="BT113" i="1" s="1"/>
  <c r="N25" i="1"/>
  <c r="N26" i="1"/>
  <c r="N20" i="1" s="1"/>
  <c r="CN25" i="1"/>
  <c r="CN26" i="1"/>
  <c r="CN20" i="1" s="1"/>
  <c r="CP25" i="1"/>
  <c r="CP26" i="1"/>
  <c r="CP20" i="1" s="1"/>
  <c r="CQ25" i="1"/>
  <c r="CQ26" i="1"/>
  <c r="CQ20" i="1" s="1"/>
  <c r="CR25" i="1"/>
  <c r="CR26" i="1"/>
  <c r="CR20" i="1" s="1"/>
  <c r="BT25" i="1"/>
  <c r="BT26" i="1"/>
  <c r="BT20" i="1" s="1"/>
  <c r="BY25" i="1"/>
  <c r="BY26" i="1"/>
  <c r="BY20" i="1" s="1"/>
  <c r="BY113" i="1" s="1"/>
  <c r="D25" i="1"/>
  <c r="D26" i="1"/>
  <c r="D20" i="1" s="1"/>
  <c r="E92" i="1"/>
  <c r="CS92" i="1"/>
  <c r="AW111" i="1" l="1"/>
  <c r="AW59" i="1" s="1"/>
  <c r="E111" i="1"/>
  <c r="E59" i="1" s="1"/>
  <c r="CS112" i="1"/>
  <c r="CS111" i="1" s="1"/>
  <c r="CS59" i="1" s="1"/>
  <c r="E25" i="1" l="1"/>
  <c r="E26" i="1"/>
  <c r="E20" i="1" s="1"/>
  <c r="CS25" i="1"/>
  <c r="CS26" i="1"/>
  <c r="CS20" i="1" s="1"/>
  <c r="AW25" i="1"/>
  <c r="AW26" i="1"/>
  <c r="AW20" i="1" s="1"/>
  <c r="AV113" i="1" s="1"/>
</calcChain>
</file>

<file path=xl/sharedStrings.xml><?xml version="1.0" encoding="utf-8"?>
<sst xmlns="http://schemas.openxmlformats.org/spreadsheetml/2006/main" count="1177" uniqueCount="309">
  <si>
    <t>Форма 3. План ввода основных средств</t>
  </si>
  <si>
    <t>Инвестиционная программа Публичное акционерное Общество "Рязанская энергетическая сбытовая компания"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</si>
  <si>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</si>
  <si>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</si>
  <si>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</si>
  <si>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</si>
  <si>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</si>
  <si>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</si>
  <si>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</si>
  <si>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</si>
  <si>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</si>
  <si>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Предложение по корректировке утвержденного плана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</si>
  <si>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</si>
  <si>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</si>
  <si>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</si>
  <si>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</si>
  <si>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</si>
  <si>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</si>
  <si>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</si>
  <si>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</si>
  <si>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</si>
  <si>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</si>
  <si>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</si>
  <si>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</si>
  <si>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</si>
  <si>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</si>
  <si>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</si>
  <si>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6.2.4</t>
  </si>
  <si>
    <t>6.2.5</t>
  </si>
  <si>
    <t>6.2.6</t>
  </si>
  <si>
    <t>7.1.1</t>
  </si>
  <si>
    <t>7.1.2</t>
  </si>
  <si>
    <t>7.1.3</t>
  </si>
  <si>
    <t>7.1.4</t>
  </si>
  <si>
    <t>7.1.5</t>
  </si>
  <si>
    <t>7.1.6</t>
  </si>
  <si>
    <t>8.1.1</t>
  </si>
  <si>
    <t>8.1.2</t>
  </si>
  <si>
    <t>8.1.3</t>
  </si>
  <si>
    <t>8.1.4</t>
  </si>
  <si>
    <t>8.1.5</t>
  </si>
  <si>
    <t>8.1.6</t>
  </si>
  <si>
    <t>8.2.1</t>
  </si>
  <si>
    <t>8.2.2</t>
  </si>
  <si>
    <t>8.2.3</t>
  </si>
  <si>
    <t>8.2.4</t>
  </si>
  <si>
    <t>8.2.5</t>
  </si>
  <si>
    <t>8.2.6</t>
  </si>
  <si>
    <t>9</t>
  </si>
  <si>
    <t>0</t>
  </si>
  <si>
    <t>ВСЕГО по инвестиционной программе, в том числе:</t>
  </si>
  <si>
    <t>нд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</si>
  <si>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</si>
  <si>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</si>
  <si>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</si>
  <si>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</si>
  <si>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</si>
  <si>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</si>
  <si>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</si>
  <si>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</si>
  <si>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</si>
  <si>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</si>
  <si>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г. Рязань</t>
  </si>
  <si>
    <t>1.1</t>
  </si>
  <si>
    <t>Реконструкция, всего, в том числе:</t>
  </si>
  <si>
    <t>1.1.1</t>
  </si>
  <si>
    <t>Реконструкция зданий (сооружений) всего, в том числе:</t>
  </si>
  <si>
    <t>1.1.1.1</t>
  </si>
  <si>
    <t>Реконструкция систем инженерно-технического обеспечения зданий (сооружений) всего, в том числе:</t>
  </si>
  <si>
    <t>1.1.1.2</t>
  </si>
  <si>
    <t>Реконструкция прочих объектов основных средств всего, в том числе:</t>
  </si>
  <si>
    <t>1.1.2</t>
  </si>
  <si>
    <t>Реконструкция линий связи и телекоммуникационных систем всего, в том числе:</t>
  </si>
  <si>
    <t>1.1.3</t>
  </si>
  <si>
    <t>Реконструкция информационно-вычислительных систем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</si>
  <si>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</si>
  <si>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</si>
  <si>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</si>
  <si>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</si>
  <si>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</si>
  <si>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</si>
  <si>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1.2.1.2</t>
  </si>
  <si>
    <t>Модернизация, техническое перевооружение прочих объектов основных средств всего, в том числе:</t>
  </si>
  <si>
    <t>1.2.2</t>
  </si>
  <si>
    <t>Модернизация, техническое перевооружение линий связи и телекоммуникационных систем  всего, в том числе:</t>
  </si>
  <si>
    <t>1.2.3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</si>
  <si>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</si>
  <si>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</si>
  <si>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</si>
  <si>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</si>
  <si>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</si>
  <si>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 всего, в том числе:</t>
  </si>
  <si>
    <t>1.3.2</t>
  </si>
  <si>
    <t>Новое строительство, покупка линий связи и телекоммуникационных систем всего, в том числе:</t>
  </si>
  <si>
    <t>1.3.3</t>
  </si>
  <si>
    <t>Прочее новое строительство, покупка объектов основных средств всего, в том числе:</t>
  </si>
  <si>
    <t>1.3.4</t>
  </si>
  <si>
    <t>Создание, приобретение объектов нематериальных активов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</si>
  <si>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</si>
  <si>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</si>
  <si>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Г</t>
  </si>
  <si>
    <t>G_Z0804-103</t>
  </si>
  <si>
    <t>G_Z0804-104</t>
  </si>
  <si>
    <t>G_Z0804-106</t>
  </si>
  <si>
    <t>Покупка объектов недвижимости всего, в том числе:</t>
  </si>
  <si>
    <t>Покупка оргтехники всего, в том числе:</t>
  </si>
  <si>
    <t>Покупка других ОС всего, в том числе:</t>
  </si>
  <si>
    <t>G_Z0804-109</t>
  </si>
  <si>
    <t>Монтаж системы видеонаблюдения</t>
  </si>
  <si>
    <t xml:space="preserve">Утвержденный план </t>
  </si>
  <si>
    <t>Утвержденный план</t>
  </si>
  <si>
    <t>шт.</t>
  </si>
  <si>
    <t>Пожарно-охранная сигнализация</t>
  </si>
  <si>
    <t xml:space="preserve">Покупка и монтаж системы учета рабочего времени </t>
  </si>
  <si>
    <t xml:space="preserve"> Монтаж охранной сигнализации в г. Спасске</t>
  </si>
  <si>
    <t>K_O0804-1203</t>
  </si>
  <si>
    <t>Монтаж пожарной системы и системы оповещения в г. Спасске</t>
  </si>
  <si>
    <t>K_O0804-1204</t>
  </si>
  <si>
    <t>Монтаж системы видеонаблюдения в г.Спасске</t>
  </si>
  <si>
    <t>K_V0804-920</t>
  </si>
  <si>
    <t>Покупка и монтаж системы учета рабочего времени в г.Спасске</t>
  </si>
  <si>
    <t>K_Y0804-1120</t>
  </si>
  <si>
    <t>K_A0804-1104</t>
  </si>
  <si>
    <t xml:space="preserve"> Монтаж охранной сигнализации в  р.п. Сапожок</t>
  </si>
  <si>
    <t>L_O0804-1207</t>
  </si>
  <si>
    <t>Монтаж пожарной системы и системы оповещения в  р.п. Сапожок</t>
  </si>
  <si>
    <t>L_O0804-1208</t>
  </si>
  <si>
    <t xml:space="preserve"> Монтаж охранной сигнализации в р.п. Сараи</t>
  </si>
  <si>
    <t>L_O0804-1209</t>
  </si>
  <si>
    <t>Монтаж пожарной системы и системы оповещения в  р.п. Сараи</t>
  </si>
  <si>
    <t>L_O0804-1210</t>
  </si>
  <si>
    <t xml:space="preserve"> Монтаж охранной сигнализации в г. Кораблино</t>
  </si>
  <si>
    <t>L_O0804-1211</t>
  </si>
  <si>
    <t>Монтаж пожарной системы и системы оповещения в г. Кораблино</t>
  </si>
  <si>
    <t>L_O0804-1212</t>
  </si>
  <si>
    <t>Монтаж системы видеонаблюдения в р.п. Сапожок</t>
  </si>
  <si>
    <t>L_V0804-922</t>
  </si>
  <si>
    <t>Монтаж системы видеонаблюдения в р.п. Сараи</t>
  </si>
  <si>
    <t>L_V0804-923</t>
  </si>
  <si>
    <t>Монтаж системы видеонаблюдения в г. Кораблино</t>
  </si>
  <si>
    <t>L_V0804-924</t>
  </si>
  <si>
    <t>Покупка и монтаж системы учета рабочего времени в р.п. Сапожок</t>
  </si>
  <si>
    <t>L_Y0804-1122</t>
  </si>
  <si>
    <t>Покупка и монтаж системы учета рабочего времени в р.п. Сараи</t>
  </si>
  <si>
    <t>L_Y0804-1123</t>
  </si>
  <si>
    <t>Покупка и монтаж системы учета рабочего времени в г. Кораблино</t>
  </si>
  <si>
    <t>L_Y0804-1124</t>
  </si>
  <si>
    <t>Поставка и монтаж электронной очереди</t>
  </si>
  <si>
    <t>Поставка и монтаж интерактивного оборудования</t>
  </si>
  <si>
    <t>L_I0804-1502</t>
  </si>
  <si>
    <t>Поставка и монтаж электронной очереди в р.п. Шилово</t>
  </si>
  <si>
    <t>L_O0804-1407</t>
  </si>
  <si>
    <t>Поставка и монтаж электронной очереди в г. Михайлов</t>
  </si>
  <si>
    <t>L_O0804-1408</t>
  </si>
  <si>
    <t>Поставка и монтаж автоматизированной  системы Видеоконсультант (12 шт)</t>
  </si>
  <si>
    <t>L_O0804-403</t>
  </si>
  <si>
    <t>L_O0804-404</t>
  </si>
  <si>
    <t>L_C0804-704</t>
  </si>
  <si>
    <t>2027 Год</t>
  </si>
  <si>
    <t>Покупка принтеров (6 шт.)</t>
  </si>
  <si>
    <t>Покупка многофункционального устройства (2 шт.)</t>
  </si>
  <si>
    <t>M_O0804-405</t>
  </si>
  <si>
    <t xml:space="preserve">2025 Год </t>
  </si>
  <si>
    <t>2028 Год</t>
  </si>
  <si>
    <t>Поставка коммутационного оборудования</t>
  </si>
  <si>
    <t>Стоимость проекта скорректирована в связи с актуализацией КП и ИПЦ.</t>
  </si>
  <si>
    <t>Покупка ИБП  марки APC SRT 2200 RMX (или аналог), (4 шт.)</t>
  </si>
  <si>
    <t xml:space="preserve">Покупка офисного здания в  р.п. Сапожок </t>
  </si>
  <si>
    <t xml:space="preserve">Покупка офисного здания в р.п. Сараи </t>
  </si>
  <si>
    <t xml:space="preserve">Покупка офисного здания в г.Кораблино </t>
  </si>
  <si>
    <t xml:space="preserve">Покупка офисного здания в г.Спасск </t>
  </si>
  <si>
    <t>Стоимость проекта скорректированас учетом актуализацией цен на недвижимость по Рязанской области и ИПЦ.</t>
  </si>
  <si>
    <t>Приобретение и установка интеллектуальных систем учета</t>
  </si>
  <si>
    <t xml:space="preserve">2026 Год </t>
  </si>
  <si>
    <t>O_O0804-406</t>
  </si>
  <si>
    <t>2029 Год</t>
  </si>
  <si>
    <t>Поставка проекторов (2 шт.)</t>
  </si>
  <si>
    <t>O_C0804-709</t>
  </si>
  <si>
    <t>Поставка и монтаж автоматической телефонной станции (1 шт.)</t>
  </si>
  <si>
    <t>O_C0804-710</t>
  </si>
  <si>
    <t>Оснащение серверной системой кондиционирования (1 шт.)</t>
  </si>
  <si>
    <t>O_C0804-711</t>
  </si>
  <si>
    <t>Поставка коммутаторов (12 шт.)</t>
  </si>
  <si>
    <t>O_K0804-1703</t>
  </si>
  <si>
    <t>Поставка лицензий на отечественную систему управления базами данных</t>
  </si>
  <si>
    <t>Программный модуль "Личный кабинет корпоративного клиента"</t>
  </si>
  <si>
    <t>Внедрение программного модуля "АИС OMNI-US" версия 5.0 на отечественной платформе</t>
  </si>
  <si>
    <t>Стоимость проекта скорректирована в связи с актуализацией КП и ИПЦ</t>
  </si>
  <si>
    <t>Факт</t>
  </si>
  <si>
    <t>7.1.7</t>
  </si>
  <si>
    <t>7.1.8</t>
  </si>
  <si>
    <t>7.1.9</t>
  </si>
  <si>
    <t>7.1.10</t>
  </si>
  <si>
    <t>7.1.11</t>
  </si>
  <si>
    <t>7.1.12</t>
  </si>
  <si>
    <t>7.1.13</t>
  </si>
  <si>
    <t>7.1.14</t>
  </si>
  <si>
    <t>7.1.15</t>
  </si>
  <si>
    <t>7.1.16</t>
  </si>
  <si>
    <t>7.1.17</t>
  </si>
  <si>
    <t>7.1.18</t>
  </si>
  <si>
    <t>7.1.19</t>
  </si>
  <si>
    <t>7.1.20</t>
  </si>
  <si>
    <t>7.1.21</t>
  </si>
  <si>
    <t>7.1.22</t>
  </si>
  <si>
    <t>7.1.23</t>
  </si>
  <si>
    <t>7.1.24</t>
  </si>
  <si>
    <t>7.1.25</t>
  </si>
  <si>
    <t>7.1.26</t>
  </si>
  <si>
    <t>7.1.27</t>
  </si>
  <si>
    <t>7.1.28</t>
  </si>
  <si>
    <t>7.1.29</t>
  </si>
  <si>
    <t>7.1.30</t>
  </si>
  <si>
    <t>7.1.31</t>
  </si>
  <si>
    <t>7.1.32</t>
  </si>
  <si>
    <t>7.1.33</t>
  </si>
  <si>
    <t>7.1.34</t>
  </si>
  <si>
    <t>7.1.35</t>
  </si>
  <si>
    <t>7.1.36</t>
  </si>
  <si>
    <t>7.1.37</t>
  </si>
  <si>
    <t>7.1.38</t>
  </si>
  <si>
    <t>7.1.39</t>
  </si>
  <si>
    <t>7.1.40</t>
  </si>
  <si>
    <t>7.1.41</t>
  </si>
  <si>
    <t>7.1.42</t>
  </si>
  <si>
    <t>7.1.43</t>
  </si>
  <si>
    <t>7.1.44</t>
  </si>
  <si>
    <t>7.1.45</t>
  </si>
  <si>
    <t>7.1.46</t>
  </si>
  <si>
    <t>7.1.47</t>
  </si>
  <si>
    <t>7.1.48</t>
  </si>
  <si>
    <t>7.1.49</t>
  </si>
  <si>
    <t>7.1.50</t>
  </si>
  <si>
    <t>7.1.51</t>
  </si>
  <si>
    <t>7.1.52</t>
  </si>
  <si>
    <t>7.1.53</t>
  </si>
  <si>
    <t>7.1.54</t>
  </si>
  <si>
    <t>O_M0804-5</t>
  </si>
  <si>
    <t>O_M0804-7</t>
  </si>
  <si>
    <t>O_M0804-8</t>
  </si>
  <si>
    <t>7.1.55</t>
  </si>
  <si>
    <t>7.1.56</t>
  </si>
  <si>
    <t>7.1.57</t>
  </si>
  <si>
    <t>7.1.58</t>
  </si>
  <si>
    <t>7.1.59</t>
  </si>
  <si>
    <t>7.1.60</t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</si>
  <si>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2025 год</t>
    </r>
  </si>
  <si>
    <t xml:space="preserve">Принятие основных средств и нематериальных активов к бухгалтерскому учету в 2024 году </t>
  </si>
  <si>
    <t>2030 Год</t>
  </si>
  <si>
    <t>Внедрение импортозамещаемой версии «ЕИБД»</t>
  </si>
  <si>
    <t>P_M0804-12</t>
  </si>
  <si>
    <t xml:space="preserve">Поставка серверной лицензии ALDPro </t>
  </si>
  <si>
    <t>P_M0804-13</t>
  </si>
  <si>
    <t xml:space="preserve">Поставка клиентских лицензий ALDPro </t>
  </si>
  <si>
    <t>P_M0804-14</t>
  </si>
  <si>
    <t>Поставка серверных лицензий AlterOS</t>
  </si>
  <si>
    <t>P_M0804-15</t>
  </si>
  <si>
    <t>Поставка серверных лицензий AstraLinux</t>
  </si>
  <si>
    <t>P_M0804-16</t>
  </si>
  <si>
    <t>Поставка лицензий на программное обеспечение  "Альфа М"  Alter Linux Crossgrade</t>
  </si>
  <si>
    <t>P_M0804-17</t>
  </si>
  <si>
    <t>P_M0804-18</t>
  </si>
  <si>
    <t>Поставка лицензий на отечественную систему управления базами данных (с 2026 г.)</t>
  </si>
  <si>
    <t>P_M0804-19</t>
  </si>
  <si>
    <t>P_M0804-20</t>
  </si>
  <si>
    <t>Покупка серверного оборудования всего, в том числе:</t>
  </si>
  <si>
    <t>Поставка серверов Тип 1 (2 шт.)</t>
  </si>
  <si>
    <t>P_S0804-313</t>
  </si>
  <si>
    <t>P_S0804-314</t>
  </si>
  <si>
    <t>Поставка и монтаж электронной очереди в г. Шацк</t>
  </si>
  <si>
    <t>P_O0804-1410</t>
  </si>
  <si>
    <t>Поставка и монтаж терминала Скиф (2 шт.)</t>
  </si>
  <si>
    <t>P_I0804-1509</t>
  </si>
  <si>
    <t>Поставка и монтаж терминала автоматизированного ввода данных (9 шт.)</t>
  </si>
  <si>
    <t>P_I0804-1510</t>
  </si>
  <si>
    <t>Поставка детских интерактивных столов (3 шт.)</t>
  </si>
  <si>
    <t>P_I0804-1511</t>
  </si>
  <si>
    <t>P_K0804-1704</t>
  </si>
  <si>
    <t>P_K0804-1705</t>
  </si>
  <si>
    <t>P_K0804-1706</t>
  </si>
  <si>
    <t>Поставка аппаратно-программных комплексов шифрования средней производительностью (2 шт.)</t>
  </si>
  <si>
    <t>Поставка аппаратно-программных комплексов шифрования малой производительностью (27 шт.)</t>
  </si>
  <si>
    <t>Поставка коммутаторов уровня ядра (3 шт.)</t>
  </si>
  <si>
    <t>Увеличение стоимости в связи с увеличением объема работ</t>
  </si>
  <si>
    <t>Отказ от приобретения здания в г. Кораблино</t>
  </si>
  <si>
    <t>Стоимость проекта скорректирована в связи с актуализацией КП и ИПЦ.  Увеличино кол-во приобретаемых АРМов с 40 до 60 шт. в 2025-2027 гг.</t>
  </si>
  <si>
    <t>Стоимость проекта скорректирована в связи с актуализацией КП и ИПЦ. Увеличино кол-во приобретаемых ноутбуков с 10 до 15 шт.</t>
  </si>
  <si>
    <t>Отказ от реализации проекта в связи с отказом от покупки здания в г. Кораблино</t>
  </si>
  <si>
    <t>Пренос срока реализации проекта с 2026 г. на 2025 г. в связи с производственной необходимостью</t>
  </si>
  <si>
    <t>Новый проект. Пролизводственная необходимость</t>
  </si>
  <si>
    <t xml:space="preserve">Стоимость проекта скорректирована в связи с актуализацией КП и ИПЦ. </t>
  </si>
  <si>
    <t>Исполнение требований 522-ФЗ. Реализация проекта продлена до 2030г.  Стоимость проекта скорректирована в связи с актуализацией КП и ИПЦ, скорректированно количество приборов учета, необходимых к установке</t>
  </si>
  <si>
    <t>Поставка лицензий на систему обеспечения безопасности сетевой инфраструктуры</t>
  </si>
  <si>
    <t>Поставка лицензий для системы резервного копирования (2026 г.)</t>
  </si>
  <si>
    <t>Перенос части обязательств по договору 2024 г. на 2025 г.</t>
  </si>
  <si>
    <t>Новый проект. Выполнение директива Правительства Российской Федерации от 14.04.2021 № 3438п-П13</t>
  </si>
  <si>
    <t>Новый проект.   Исполнение «Стратегии цифровой трансформации» группы «РусГидро» на период 2022-2024 годы с перспективой до 2030 года, утвержденной решением Совета директоров ПАО «РусГидро» от 30.05.2024 (протокол от 31.05.2024 № 374) (Стратегия).</t>
  </si>
  <si>
    <t>Новый проект. Обеспечение компании необходимыми вычислительными мощностями
и  повышение гибкости управления и распределения вычислительных мощностей.</t>
  </si>
  <si>
    <t xml:space="preserve">Новый проект. Приведение клиентских офисов компании к 
требованиям Стандарта обслуживания клиентов. 
Дооснащение  клинтских офисов системой электронных очередей. Реализация Программы повышения качества предоставляемых Группой РусГидро услуг потребителям электро- и теплоэнергии с использованием цифровых технологий и искусственного интеллекта, утвержденной Советом директоров ПАО «РусГидро»
</t>
  </si>
  <si>
    <t xml:space="preserve">Новый проект. Указ Президента Российской Федерации от 01.05.2022 № 250 "О дополнительных мерах по обеспечению информационной безопасности Российской Федерации" </t>
  </si>
  <si>
    <t xml:space="preserve">Поставка дисковой полки </t>
  </si>
  <si>
    <t>O_M0804-6</t>
  </si>
  <si>
    <t>1.2.4</t>
  </si>
  <si>
    <t>Прочие инвестиционные проекты, всего, в том числе:</t>
  </si>
  <si>
    <t>1.5</t>
  </si>
  <si>
    <t>Покупка АРМ  (220 шт.)</t>
  </si>
  <si>
    <t>Покупка ноутбуков (15 шт.)</t>
  </si>
  <si>
    <t xml:space="preserve"> Внедрение программного модуля  Единый личный кабинет клиента</t>
  </si>
  <si>
    <t xml:space="preserve">                                                                                                    Утвержденные плановые значения показателей приведены в соответствии  с  приказом ГУ "РЭК" Рязанской области №2-ип от 06.09.2024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</si>
</sst>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0000"/>
    <numFmt numFmtId="168" formatCode="0.0"/>
    <numFmt numFmtId="169" formatCode="0.0000000000"/>
    <numFmt numFmtId="170" formatCode="0.0000000"/>
    <numFmt numFmtId="171" formatCode="0.000000"/>
    <numFmt numFmtId="172" formatCode="#,##0.000000"/>
    <numFmt numFmtId="173" formatCode="0.00000"/>
    <numFmt numFmtId="174" formatCode="0.0000"/>
    <numFmt numFmtId="175" formatCode="0.000"/>
    <numFmt numFmtId="176" formatCode="0.00000000000"/>
    <numFmt numFmtId="177" formatCode="0.0000000000000"/>
    <numFmt numFmtId="178" formatCode="_-* #,##0_р_._-;\-* #,##0_р_._-;_-* &quot;-&quot;_р_._-;_-@_-"/>
    <numFmt numFmtId="179" formatCode="_-* #,##0.00&quot;р.&quot;_-;\-* #,##0.00&quot;р.&quot;_-;_-* &quot;-&quot;??&quot;р.&quot;_-;_-@_-"/>
    <numFmt numFmtId="180" formatCode="General_)"/>
    <numFmt numFmtId="181" formatCode="&quot;$&quot;#,##0_);[Red]\(&quot;$&quot;#,##0\)"/>
    <numFmt numFmtId="182" formatCode="_-* #,##0_$_-;\-* #,##0_$_-;_-* &quot;-&quot;_$_-;_-@_-"/>
    <numFmt numFmtId="183" formatCode="_-* #,##0.00&quot;$&quot;_-;\-* #,##0.00&quot;$&quot;_-;_-* &quot;-&quot;??&quot;$&quot;_-;_-@_-"/>
    <numFmt numFmtId="184" formatCode="_-* #,##0.00_$_-;\-* #,##0.00_$_-;_-* &quot;-&quot;??_$_-;_-@_-"/>
  </numFmts>
  <fonts count="4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8"/>
      <name val="Helv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8"/>
      <name val="Optima"/>
    </font>
    <font>
      <sz val="8"/>
      <name val="Helv"/>
      <charset val="204"/>
    </font>
    <font>
      <b/>
      <sz val="10"/>
      <color indexed="12"/>
      <name val="Arial Cyr"/>
      <family val="2"/>
      <charset val="204"/>
    </font>
    <font>
      <sz val="10"/>
      <name val="NTHarmonica"/>
    </font>
    <font>
      <sz val="10"/>
      <color indexed="8"/>
      <name val="Book Antiqua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</borders>
  <cellStyleXfs count="1455">
    <xf numFmtId="0" fontId="0" fillId="0" borderId="0"/>
    <xf numFmtId="0" fontId="5" fillId="0" borderId="0"/>
    <xf numFmtId="0" fontId="7" fillId="0" borderId="0"/>
    <xf numFmtId="0" fontId="10" fillId="0" borderId="0"/>
    <xf numFmtId="0" fontId="5" fillId="0" borderId="0"/>
    <xf numFmtId="0" fontId="7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0" borderId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20" fillId="8" borderId="12" applyNumberFormat="0" applyAlignment="0" applyProtection="0"/>
    <xf numFmtId="0" fontId="21" fillId="21" borderId="13" applyNumberFormat="0" applyAlignment="0" applyProtection="0"/>
    <xf numFmtId="0" fontId="22" fillId="21" borderId="12" applyNumberFormat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7" applyNumberFormat="0" applyFill="0" applyAlignment="0" applyProtection="0"/>
    <xf numFmtId="0" fontId="27" fillId="22" borderId="18" applyNumberFormat="0" applyAlignment="0" applyProtection="0"/>
    <xf numFmtId="0" fontId="28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30" fillId="0" borderId="0"/>
    <xf numFmtId="0" fontId="31" fillId="0" borderId="0"/>
    <xf numFmtId="0" fontId="31" fillId="0" borderId="0"/>
    <xf numFmtId="0" fontId="5" fillId="0" borderId="0"/>
    <xf numFmtId="0" fontId="30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4" borderId="0" applyNumberFormat="0" applyBorder="0" applyAlignment="0" applyProtection="0"/>
    <xf numFmtId="0" fontId="33" fillId="0" borderId="0" applyNumberFormat="0" applyFill="0" applyBorder="0" applyAlignment="0" applyProtection="0"/>
    <xf numFmtId="0" fontId="17" fillId="24" borderId="19" applyNumberFormat="0" applyFont="0" applyAlignment="0" applyProtection="0"/>
    <xf numFmtId="9" fontId="30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4" fillId="0" borderId="20" applyNumberFormat="0" applyFill="0" applyAlignment="0" applyProtection="0"/>
    <xf numFmtId="0" fontId="35" fillId="0" borderId="0"/>
    <xf numFmtId="0" fontId="36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0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7" fillId="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5" fillId="0" borderId="0"/>
    <xf numFmtId="0" fontId="5" fillId="0" borderId="0"/>
    <xf numFmtId="179" fontId="40" fillId="0" borderId="0">
      <protection locked="0"/>
    </xf>
    <xf numFmtId="179" fontId="40" fillId="0" borderId="0">
      <protection locked="0"/>
    </xf>
    <xf numFmtId="179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21">
      <protection locked="0"/>
    </xf>
    <xf numFmtId="182" fontId="30" fillId="0" borderId="0" applyFont="0" applyFill="0" applyBorder="0" applyAlignment="0" applyProtection="0"/>
    <xf numFmtId="184" fontId="30" fillId="0" borderId="0" applyFont="0" applyFill="0" applyBorder="0" applyAlignment="0" applyProtection="0"/>
    <xf numFmtId="181" fontId="42" fillId="0" borderId="0" applyFont="0" applyFill="0" applyBorder="0" applyAlignment="0" applyProtection="0"/>
    <xf numFmtId="183" fontId="30" fillId="0" borderId="0" applyFont="0" applyFill="0" applyBorder="0" applyAlignment="0" applyProtection="0"/>
    <xf numFmtId="0" fontId="43" fillId="0" borderId="0"/>
    <xf numFmtId="0" fontId="44" fillId="0" borderId="0"/>
    <xf numFmtId="0" fontId="39" fillId="0" borderId="0" applyNumberFormat="0">
      <alignment horizontal="left"/>
    </xf>
    <xf numFmtId="180" fontId="38" fillId="0" borderId="22">
      <protection locked="0"/>
    </xf>
    <xf numFmtId="180" fontId="45" fillId="25" borderId="22"/>
    <xf numFmtId="0" fontId="31" fillId="0" borderId="0"/>
    <xf numFmtId="0" fontId="47" fillId="0" borderId="0"/>
    <xf numFmtId="9" fontId="31" fillId="0" borderId="0" applyFont="0" applyFill="0" applyBorder="0" applyAlignment="0" applyProtection="0"/>
    <xf numFmtId="178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31" fillId="0" borderId="0" applyFont="0" applyFill="0" applyBorder="0" applyAlignment="0" applyProtection="0"/>
    <xf numFmtId="179" fontId="40" fillId="0" borderId="0">
      <protection locked="0"/>
    </xf>
  </cellStyleXfs>
  <cellXfs count="135">
    <xf numFmtId="0" fontId="0" fillId="0" borderId="0" xfId="0"/>
    <xf numFmtId="0" fontId="5" fillId="0" borderId="0" xfId="0" applyFont="1"/>
    <xf numFmtId="0" fontId="5" fillId="0" borderId="0" xfId="0" applyFont="1" applyFill="1"/>
    <xf numFmtId="0" fontId="9" fillId="0" borderId="0" xfId="0" applyFont="1" applyFill="1" applyAlignment="1">
      <alignment horizontal="center"/>
    </xf>
    <xf numFmtId="0" fontId="11" fillId="0" borderId="0" xfId="3" applyFont="1" applyAlignment="1">
      <alignment vertical="center"/>
    </xf>
    <xf numFmtId="0" fontId="12" fillId="0" borderId="0" xfId="3" applyFont="1" applyAlignment="1">
      <alignment vertical="top"/>
    </xf>
    <xf numFmtId="0" fontId="12" fillId="0" borderId="0" xfId="3" applyFont="1" applyAlignment="1">
      <alignment horizontal="center" vertical="top"/>
    </xf>
    <xf numFmtId="0" fontId="8" fillId="0" borderId="0" xfId="2" applyFont="1" applyFill="1" applyBorder="1" applyAlignment="1"/>
    <xf numFmtId="0" fontId="5" fillId="0" borderId="0" xfId="0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/>
    <xf numFmtId="0" fontId="5" fillId="0" borderId="0" xfId="0" applyFont="1" applyFill="1" applyAlignment="1">
      <alignment vertical="center"/>
    </xf>
    <xf numFmtId="0" fontId="5" fillId="0" borderId="0" xfId="0" applyFont="1" applyFill="1" applyAlignment="1"/>
    <xf numFmtId="0" fontId="9" fillId="0" borderId="0" xfId="4" applyFont="1" applyFill="1" applyBorder="1" applyAlignment="1"/>
    <xf numFmtId="0" fontId="8" fillId="0" borderId="0" xfId="5" applyFont="1" applyFill="1" applyBorder="1" applyAlignment="1">
      <alignment vertical="center"/>
    </xf>
    <xf numFmtId="0" fontId="14" fillId="0" borderId="3" xfId="5" applyFont="1" applyFill="1" applyBorder="1" applyAlignment="1">
      <alignment horizontal="center" vertical="center" textRotation="90" wrapText="1"/>
    </xf>
    <xf numFmtId="49" fontId="14" fillId="0" borderId="3" xfId="5" applyNumberFormat="1" applyFont="1" applyFill="1" applyBorder="1" applyAlignment="1">
      <alignment horizontal="center" vertical="center"/>
    </xf>
    <xf numFmtId="2" fontId="14" fillId="0" borderId="3" xfId="5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2" fontId="8" fillId="0" borderId="3" xfId="5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90" wrapText="1"/>
    </xf>
    <xf numFmtId="2" fontId="5" fillId="0" borderId="3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2" fontId="5" fillId="0" borderId="0" xfId="0" applyNumberFormat="1" applyFont="1"/>
    <xf numFmtId="0" fontId="9" fillId="0" borderId="0" xfId="0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8" xfId="0" applyFont="1" applyFill="1" applyBorder="1" applyAlignment="1">
      <alignment horizontal="center" vertical="center" wrapText="1"/>
    </xf>
    <xf numFmtId="4" fontId="14" fillId="0" borderId="3" xfId="5" applyNumberFormat="1" applyFont="1" applyFill="1" applyBorder="1" applyAlignment="1">
      <alignment horizontal="center" vertical="center"/>
    </xf>
    <xf numFmtId="4" fontId="8" fillId="0" borderId="3" xfId="5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1" fontId="14" fillId="0" borderId="3" xfId="5" applyNumberFormat="1" applyFont="1" applyFill="1" applyBorder="1" applyAlignment="1">
      <alignment horizontal="center" vertical="center"/>
    </xf>
    <xf numFmtId="1" fontId="8" fillId="0" borderId="3" xfId="5" applyNumberFormat="1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3" fontId="14" fillId="0" borderId="3" xfId="5" applyNumberFormat="1" applyFont="1" applyFill="1" applyBorder="1" applyAlignment="1">
      <alignment horizontal="center" vertical="center"/>
    </xf>
    <xf numFmtId="3" fontId="8" fillId="0" borderId="3" xfId="5" applyNumberFormat="1" applyFont="1" applyFill="1" applyBorder="1" applyAlignment="1">
      <alignment horizontal="center" vertical="center"/>
    </xf>
    <xf numFmtId="0" fontId="11" fillId="0" borderId="0" xfId="3" applyFont="1" applyFill="1" applyAlignment="1">
      <alignment vertical="center"/>
    </xf>
    <xf numFmtId="0" fontId="12" fillId="0" borderId="0" xfId="3" applyFont="1" applyFill="1" applyAlignment="1">
      <alignment vertical="top"/>
    </xf>
    <xf numFmtId="0" fontId="12" fillId="0" borderId="0" xfId="3" applyFont="1" applyFill="1" applyAlignment="1">
      <alignment horizontal="center" vertical="top"/>
    </xf>
    <xf numFmtId="49" fontId="5" fillId="0" borderId="3" xfId="0" applyNumberFormat="1" applyFont="1" applyFill="1" applyBorder="1" applyAlignment="1" applyProtection="1">
      <alignment horizontal="left" vertical="center" wrapText="1"/>
      <protection locked="0"/>
    </xf>
    <xf numFmtId="0" fontId="5" fillId="0" borderId="3" xfId="1429" applyFont="1" applyFill="1" applyBorder="1" applyAlignment="1">
      <alignment horizontal="left" vertical="center" wrapText="1"/>
    </xf>
    <xf numFmtId="0" fontId="12" fillId="0" borderId="3" xfId="3" applyNumberFormat="1" applyFont="1" applyFill="1" applyBorder="1" applyAlignment="1">
      <alignment horizontal="center" vertical="center"/>
    </xf>
    <xf numFmtId="0" fontId="12" fillId="0" borderId="8" xfId="3" applyNumberFormat="1" applyFont="1" applyFill="1" applyBorder="1" applyAlignment="1">
      <alignment horizontal="center" vertical="center"/>
    </xf>
    <xf numFmtId="0" fontId="5" fillId="0" borderId="3" xfId="1429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6" fillId="0" borderId="3" xfId="3" applyNumberFormat="1" applyFont="1" applyFill="1" applyBorder="1" applyAlignment="1">
      <alignment horizontal="center" vertical="center"/>
    </xf>
    <xf numFmtId="0" fontId="16" fillId="0" borderId="8" xfId="3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3" xfId="1429" applyNumberFormat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  <protection locked="0"/>
    </xf>
    <xf numFmtId="0" fontId="5" fillId="0" borderId="9" xfId="1430" applyFont="1" applyFill="1" applyBorder="1" applyAlignment="1">
      <alignment horizontal="left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14" fillId="0" borderId="3" xfId="5" applyFont="1" applyFill="1" applyBorder="1" applyAlignment="1">
      <alignment horizontal="center" vertical="center" wrapText="1"/>
    </xf>
    <xf numFmtId="14" fontId="12" fillId="0" borderId="3" xfId="3" applyNumberFormat="1" applyFont="1" applyFill="1" applyBorder="1" applyAlignment="1">
      <alignment horizontal="center" vertical="center"/>
    </xf>
    <xf numFmtId="168" fontId="14" fillId="0" borderId="3" xfId="5" applyNumberFormat="1" applyFont="1" applyFill="1" applyBorder="1" applyAlignment="1">
      <alignment horizontal="center" vertical="center"/>
    </xf>
    <xf numFmtId="167" fontId="5" fillId="0" borderId="0" xfId="0" applyNumberFormat="1" applyFont="1" applyFill="1"/>
    <xf numFmtId="49" fontId="16" fillId="0" borderId="3" xfId="3" applyNumberFormat="1" applyFont="1" applyFill="1" applyBorder="1" applyAlignment="1">
      <alignment horizontal="center" vertical="center"/>
    </xf>
    <xf numFmtId="0" fontId="16" fillId="0" borderId="3" xfId="3" applyFont="1" applyFill="1" applyBorder="1" applyAlignment="1">
      <alignment horizontal="center" vertical="center" wrapText="1"/>
    </xf>
    <xf numFmtId="49" fontId="12" fillId="0" borderId="3" xfId="3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 wrapText="1"/>
    </xf>
    <xf numFmtId="169" fontId="5" fillId="0" borderId="0" xfId="0" applyNumberFormat="1" applyFont="1" applyFill="1"/>
    <xf numFmtId="0" fontId="5" fillId="0" borderId="3" xfId="0" applyNumberFormat="1" applyFont="1" applyFill="1" applyBorder="1" applyAlignment="1" applyProtection="1">
      <alignment horizontal="left" vertical="center" wrapText="1"/>
      <protection locked="0"/>
    </xf>
    <xf numFmtId="0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1" xfId="0" applyNumberFormat="1" applyFont="1" applyFill="1" applyBorder="1" applyAlignment="1">
      <alignment horizontal="center" vertical="center" wrapText="1"/>
    </xf>
    <xf numFmtId="0" fontId="12" fillId="2" borderId="3" xfId="3" applyFont="1" applyFill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/>
    <xf numFmtId="3" fontId="5" fillId="0" borderId="0" xfId="0" applyNumberFormat="1" applyFont="1" applyFill="1"/>
    <xf numFmtId="170" fontId="5" fillId="0" borderId="0" xfId="0" applyNumberFormat="1" applyFont="1" applyFill="1"/>
    <xf numFmtId="171" fontId="5" fillId="0" borderId="0" xfId="0" applyNumberFormat="1" applyFont="1" applyFill="1"/>
    <xf numFmtId="0" fontId="14" fillId="0" borderId="3" xfId="5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12" fillId="0" borderId="0" xfId="3" applyFont="1" applyFill="1" applyAlignment="1">
      <alignment horizontal="center" vertical="top"/>
    </xf>
    <xf numFmtId="0" fontId="14" fillId="0" borderId="3" xfId="5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/>
    </xf>
    <xf numFmtId="4" fontId="5" fillId="0" borderId="0" xfId="0" applyNumberFormat="1" applyFont="1" applyFill="1"/>
    <xf numFmtId="173" fontId="5" fillId="0" borderId="0" xfId="0" applyNumberFormat="1" applyFont="1" applyFill="1"/>
    <xf numFmtId="174" fontId="5" fillId="0" borderId="0" xfId="0" applyNumberFormat="1" applyFont="1" applyFill="1"/>
    <xf numFmtId="172" fontId="5" fillId="0" borderId="0" xfId="0" applyNumberFormat="1" applyFont="1" applyFill="1"/>
    <xf numFmtId="0" fontId="16" fillId="0" borderId="3" xfId="3" applyNumberFormat="1" applyFont="1" applyFill="1" applyBorder="1" applyAlignment="1">
      <alignment horizontal="left" vertical="center" wrapText="1"/>
    </xf>
    <xf numFmtId="49" fontId="12" fillId="0" borderId="11" xfId="3" applyNumberFormat="1" applyFont="1" applyFill="1" applyBorder="1" applyAlignment="1">
      <alignment horizontal="center" vertical="center"/>
    </xf>
    <xf numFmtId="2" fontId="5" fillId="0" borderId="3" xfId="1432" applyNumberFormat="1" applyFont="1" applyFill="1" applyBorder="1" applyAlignment="1">
      <alignment horizontal="center" vertical="center" wrapText="1"/>
    </xf>
    <xf numFmtId="175" fontId="5" fillId="0" borderId="0" xfId="0" applyNumberFormat="1" applyFont="1" applyFill="1"/>
    <xf numFmtId="176" fontId="5" fillId="0" borderId="0" xfId="0" applyNumberFormat="1" applyFont="1" applyFill="1"/>
    <xf numFmtId="177" fontId="5" fillId="0" borderId="0" xfId="0" applyNumberFormat="1" applyFont="1" applyFill="1"/>
    <xf numFmtId="2" fontId="5" fillId="0" borderId="2" xfId="0" applyNumberFormat="1" applyFont="1" applyFill="1" applyBorder="1" applyAlignment="1">
      <alignment horizontal="center" vertical="center" wrapText="1"/>
    </xf>
    <xf numFmtId="2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2" fontId="9" fillId="0" borderId="0" xfId="0" applyNumberFormat="1" applyFont="1" applyFill="1"/>
    <xf numFmtId="0" fontId="12" fillId="0" borderId="3" xfId="3" applyNumberFormat="1" applyFont="1" applyFill="1" applyBorder="1" applyAlignment="1">
      <alignment horizontal="left" vertical="center" wrapText="1"/>
    </xf>
    <xf numFmtId="0" fontId="12" fillId="0" borderId="8" xfId="3" applyNumberFormat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49" fontId="16" fillId="0" borderId="11" xfId="3" applyNumberFormat="1" applyFont="1" applyFill="1" applyBorder="1" applyAlignment="1">
      <alignment horizontal="center" vertical="center"/>
    </xf>
    <xf numFmtId="0" fontId="12" fillId="2" borderId="3" xfId="3" applyNumberFormat="1" applyFont="1" applyFill="1" applyBorder="1" applyAlignment="1">
      <alignment horizontal="center" vertical="center"/>
    </xf>
    <xf numFmtId="0" fontId="14" fillId="0" borderId="8" xfId="5" applyFont="1" applyFill="1" applyBorder="1" applyAlignment="1">
      <alignment horizontal="center" vertical="center"/>
    </xf>
    <xf numFmtId="0" fontId="14" fillId="0" borderId="9" xfId="5" applyFont="1" applyFill="1" applyBorder="1" applyAlignment="1">
      <alignment horizontal="center" vertical="center"/>
    </xf>
    <xf numFmtId="0" fontId="14" fillId="0" borderId="10" xfId="5" applyFont="1" applyFill="1" applyBorder="1" applyAlignment="1">
      <alignment horizontal="center" vertical="center"/>
    </xf>
    <xf numFmtId="0" fontId="14" fillId="0" borderId="3" xfId="5" applyFont="1" applyFill="1" applyBorder="1" applyAlignment="1">
      <alignment horizontal="center" vertical="center"/>
    </xf>
    <xf numFmtId="0" fontId="14" fillId="0" borderId="8" xfId="5" applyFont="1" applyFill="1" applyBorder="1" applyAlignment="1">
      <alignment horizontal="center" vertical="center" wrapText="1"/>
    </xf>
    <xf numFmtId="0" fontId="14" fillId="0" borderId="9" xfId="5" applyFont="1" applyFill="1" applyBorder="1" applyAlignment="1">
      <alignment horizontal="center" vertical="center" wrapText="1"/>
    </xf>
    <xf numFmtId="0" fontId="14" fillId="0" borderId="10" xfId="5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2" fontId="5" fillId="0" borderId="11" xfId="0" applyNumberFormat="1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0" fontId="14" fillId="0" borderId="6" xfId="5" applyFont="1" applyFill="1" applyBorder="1" applyAlignment="1">
      <alignment horizontal="center" vertical="center" wrapText="1"/>
    </xf>
    <xf numFmtId="0" fontId="14" fillId="0" borderId="11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11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horizontal="center" vertical="top"/>
    </xf>
    <xf numFmtId="0" fontId="14" fillId="0" borderId="4" xfId="5" applyFont="1" applyFill="1" applyBorder="1" applyAlignment="1">
      <alignment horizontal="center" vertical="center"/>
    </xf>
    <xf numFmtId="0" fontId="14" fillId="0" borderId="5" xfId="5" applyFont="1" applyFill="1" applyBorder="1" applyAlignment="1">
      <alignment horizontal="center" vertical="center"/>
    </xf>
    <xf numFmtId="0" fontId="14" fillId="0" borderId="7" xfId="5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/>
    </xf>
    <xf numFmtId="2" fontId="5" fillId="0" borderId="6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9" fillId="0" borderId="1" xfId="4" applyFont="1" applyFill="1" applyBorder="1" applyAlignment="1">
      <alignment horizontal="center"/>
    </xf>
  </cellXfs>
  <cellStyles count="1455">
    <cellStyle name="”ќђќ‘ћ‚›‰" xfId="1433"/>
    <cellStyle name="”љ‘ђћ‚ђќќ›‰" xfId="1434"/>
    <cellStyle name="„…ќ…†ќ›‰" xfId="1435"/>
    <cellStyle name="‡ђѓћ‹ћ‚ћљ1" xfId="1436"/>
    <cellStyle name="‡ђѓћ‹ћ‚ћљ2" xfId="1437"/>
    <cellStyle name="’ћѓћ‚›‰" xfId="1438"/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Comma [0]_laroux" xfId="1439"/>
    <cellStyle name="Comma_laroux" xfId="1440"/>
    <cellStyle name="Currency [0]" xfId="1441"/>
    <cellStyle name="Currency_laroux" xfId="1442"/>
    <cellStyle name="Normal 2" xfId="24"/>
    <cellStyle name="Normal_ASUS" xfId="1443"/>
    <cellStyle name="Normal1" xfId="1444"/>
    <cellStyle name="Price_Body" xfId="144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Беззащитный" xfId="1446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Защитный" xfId="144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1429"/>
    <cellStyle name="Обычный 12" xfId="1431"/>
    <cellStyle name="Обычный 12 2" xfId="42"/>
    <cellStyle name="Обычный 12 3" xfId="1448"/>
    <cellStyle name="Обычный 17" xfId="1428"/>
    <cellStyle name="Обычный 18" xfId="1430"/>
    <cellStyle name="Обычный 2" xfId="43"/>
    <cellStyle name="Обычный 2 2" xfId="1432"/>
    <cellStyle name="Обычный 2 26 2" xfId="44"/>
    <cellStyle name="Обычный 2 3" xfId="1449"/>
    <cellStyle name="Обычный 3" xfId="1"/>
    <cellStyle name="Обычный 3 2" xfId="45"/>
    <cellStyle name="Обычный 3 2 2 2" xfId="46"/>
    <cellStyle name="Обычный 3 21" xfId="47"/>
    <cellStyle name="Обычный 4" xfId="2"/>
    <cellStyle name="Обычный 4 2" xfId="48"/>
    <cellStyle name="Обычный 5" xfId="5"/>
    <cellStyle name="Обычный 6" xfId="49"/>
    <cellStyle name="Обычный 6 10" xfId="402"/>
    <cellStyle name="Обычный 6 11" xfId="744"/>
    <cellStyle name="Обычный 6 12" xfId="1086"/>
    <cellStyle name="Обычный 6 2" xfId="50"/>
    <cellStyle name="Обычный 6 2 10" xfId="51"/>
    <cellStyle name="Обычный 6 2 10 2" xfId="404"/>
    <cellStyle name="Обычный 6 2 10 3" xfId="746"/>
    <cellStyle name="Обычный 6 2 10 4" xfId="1088"/>
    <cellStyle name="Обычный 6 2 11" xfId="403"/>
    <cellStyle name="Обычный 6 2 12" xfId="745"/>
    <cellStyle name="Обычный 6 2 13" xfId="1087"/>
    <cellStyle name="Обычный 6 2 2" xfId="52"/>
    <cellStyle name="Обычный 6 2 2 10" xfId="405"/>
    <cellStyle name="Обычный 6 2 2 11" xfId="747"/>
    <cellStyle name="Обычный 6 2 2 12" xfId="1089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2 2" xfId="57"/>
    <cellStyle name="Обычный 6 2 2 2 2 2 2 2 2" xfId="410"/>
    <cellStyle name="Обычный 6 2 2 2 2 2 2 2 3" xfId="752"/>
    <cellStyle name="Обычный 6 2 2 2 2 2 2 2 4" xfId="1094"/>
    <cellStyle name="Обычный 6 2 2 2 2 2 2 3" xfId="409"/>
    <cellStyle name="Обычный 6 2 2 2 2 2 2 4" xfId="751"/>
    <cellStyle name="Обычный 6 2 2 2 2 2 2 5" xfId="1093"/>
    <cellStyle name="Обычный 6 2 2 2 2 2 3" xfId="58"/>
    <cellStyle name="Обычный 6 2 2 2 2 2 3 2" xfId="59"/>
    <cellStyle name="Обычный 6 2 2 2 2 2 3 2 2" xfId="412"/>
    <cellStyle name="Обычный 6 2 2 2 2 2 3 2 3" xfId="754"/>
    <cellStyle name="Обычный 6 2 2 2 2 2 3 2 4" xfId="1096"/>
    <cellStyle name="Обычный 6 2 2 2 2 2 3 3" xfId="411"/>
    <cellStyle name="Обычный 6 2 2 2 2 2 3 4" xfId="753"/>
    <cellStyle name="Обычный 6 2 2 2 2 2 3 5" xfId="1095"/>
    <cellStyle name="Обычный 6 2 2 2 2 2 4" xfId="60"/>
    <cellStyle name="Обычный 6 2 2 2 2 2 4 2" xfId="413"/>
    <cellStyle name="Обычный 6 2 2 2 2 2 4 3" xfId="755"/>
    <cellStyle name="Обычный 6 2 2 2 2 2 4 4" xfId="1097"/>
    <cellStyle name="Обычный 6 2 2 2 2 2 5" xfId="408"/>
    <cellStyle name="Обычный 6 2 2 2 2 2 6" xfId="750"/>
    <cellStyle name="Обычный 6 2 2 2 2 2 7" xfId="1092"/>
    <cellStyle name="Обычный 6 2 2 2 2 3" xfId="61"/>
    <cellStyle name="Обычный 6 2 2 2 2 3 2" xfId="62"/>
    <cellStyle name="Обычный 6 2 2 2 2 3 2 2" xfId="415"/>
    <cellStyle name="Обычный 6 2 2 2 2 3 2 3" xfId="757"/>
    <cellStyle name="Обычный 6 2 2 2 2 3 2 4" xfId="1099"/>
    <cellStyle name="Обычный 6 2 2 2 2 3 3" xfId="414"/>
    <cellStyle name="Обычный 6 2 2 2 2 3 4" xfId="756"/>
    <cellStyle name="Обычный 6 2 2 2 2 3 5" xfId="1098"/>
    <cellStyle name="Обычный 6 2 2 2 2 4" xfId="63"/>
    <cellStyle name="Обычный 6 2 2 2 2 4 2" xfId="64"/>
    <cellStyle name="Обычный 6 2 2 2 2 4 2 2" xfId="417"/>
    <cellStyle name="Обычный 6 2 2 2 2 4 2 3" xfId="759"/>
    <cellStyle name="Обычный 6 2 2 2 2 4 2 4" xfId="1101"/>
    <cellStyle name="Обычный 6 2 2 2 2 4 3" xfId="416"/>
    <cellStyle name="Обычный 6 2 2 2 2 4 4" xfId="758"/>
    <cellStyle name="Обычный 6 2 2 2 2 4 5" xfId="1100"/>
    <cellStyle name="Обычный 6 2 2 2 2 5" xfId="65"/>
    <cellStyle name="Обычный 6 2 2 2 2 5 2" xfId="418"/>
    <cellStyle name="Обычный 6 2 2 2 2 5 3" xfId="760"/>
    <cellStyle name="Обычный 6 2 2 2 2 5 4" xfId="1102"/>
    <cellStyle name="Обычный 6 2 2 2 2 6" xfId="407"/>
    <cellStyle name="Обычный 6 2 2 2 2 7" xfId="749"/>
    <cellStyle name="Обычный 6 2 2 2 2 8" xfId="1091"/>
    <cellStyle name="Обычный 6 2 2 2 3" xfId="66"/>
    <cellStyle name="Обычный 6 2 2 2 3 2" xfId="67"/>
    <cellStyle name="Обычный 6 2 2 2 3 2 2" xfId="68"/>
    <cellStyle name="Обычный 6 2 2 2 3 2 2 2" xfId="421"/>
    <cellStyle name="Обычный 6 2 2 2 3 2 2 3" xfId="763"/>
    <cellStyle name="Обычный 6 2 2 2 3 2 2 4" xfId="1105"/>
    <cellStyle name="Обычный 6 2 2 2 3 2 3" xfId="420"/>
    <cellStyle name="Обычный 6 2 2 2 3 2 4" xfId="762"/>
    <cellStyle name="Обычный 6 2 2 2 3 2 5" xfId="1104"/>
    <cellStyle name="Обычный 6 2 2 2 3 3" xfId="69"/>
    <cellStyle name="Обычный 6 2 2 2 3 3 2" xfId="70"/>
    <cellStyle name="Обычный 6 2 2 2 3 3 2 2" xfId="423"/>
    <cellStyle name="Обычный 6 2 2 2 3 3 2 3" xfId="765"/>
    <cellStyle name="Обычный 6 2 2 2 3 3 2 4" xfId="1107"/>
    <cellStyle name="Обычный 6 2 2 2 3 3 3" xfId="422"/>
    <cellStyle name="Обычный 6 2 2 2 3 3 4" xfId="764"/>
    <cellStyle name="Обычный 6 2 2 2 3 3 5" xfId="1106"/>
    <cellStyle name="Обычный 6 2 2 2 3 4" xfId="71"/>
    <cellStyle name="Обычный 6 2 2 2 3 4 2" xfId="424"/>
    <cellStyle name="Обычный 6 2 2 2 3 4 3" xfId="766"/>
    <cellStyle name="Обычный 6 2 2 2 3 4 4" xfId="1108"/>
    <cellStyle name="Обычный 6 2 2 2 3 5" xfId="419"/>
    <cellStyle name="Обычный 6 2 2 2 3 6" xfId="761"/>
    <cellStyle name="Обычный 6 2 2 2 3 7" xfId="1103"/>
    <cellStyle name="Обычный 6 2 2 2 4" xfId="72"/>
    <cellStyle name="Обычный 6 2 2 2 4 2" xfId="73"/>
    <cellStyle name="Обычный 6 2 2 2 4 2 2" xfId="426"/>
    <cellStyle name="Обычный 6 2 2 2 4 2 3" xfId="768"/>
    <cellStyle name="Обычный 6 2 2 2 4 2 4" xfId="1110"/>
    <cellStyle name="Обычный 6 2 2 2 4 3" xfId="425"/>
    <cellStyle name="Обычный 6 2 2 2 4 4" xfId="767"/>
    <cellStyle name="Обычный 6 2 2 2 4 5" xfId="1109"/>
    <cellStyle name="Обычный 6 2 2 2 5" xfId="74"/>
    <cellStyle name="Обычный 6 2 2 2 5 2" xfId="75"/>
    <cellStyle name="Обычный 6 2 2 2 5 2 2" xfId="428"/>
    <cellStyle name="Обычный 6 2 2 2 5 2 3" xfId="770"/>
    <cellStyle name="Обычный 6 2 2 2 5 2 4" xfId="1112"/>
    <cellStyle name="Обычный 6 2 2 2 5 3" xfId="427"/>
    <cellStyle name="Обычный 6 2 2 2 5 4" xfId="769"/>
    <cellStyle name="Обычный 6 2 2 2 5 5" xfId="1111"/>
    <cellStyle name="Обычный 6 2 2 2 6" xfId="76"/>
    <cellStyle name="Обычный 6 2 2 2 6 2" xfId="429"/>
    <cellStyle name="Обычный 6 2 2 2 6 3" xfId="771"/>
    <cellStyle name="Обычный 6 2 2 2 6 4" xfId="1113"/>
    <cellStyle name="Обычный 6 2 2 2 7" xfId="406"/>
    <cellStyle name="Обычный 6 2 2 2 8" xfId="748"/>
    <cellStyle name="Обычный 6 2 2 2 9" xfId="1090"/>
    <cellStyle name="Обычный 6 2 2 3" xfId="77"/>
    <cellStyle name="Обычный 6 2 2 3 2" xfId="78"/>
    <cellStyle name="Обычный 6 2 2 3 2 2" xfId="79"/>
    <cellStyle name="Обычный 6 2 2 3 2 2 2" xfId="80"/>
    <cellStyle name="Обычный 6 2 2 3 2 2 2 2" xfId="433"/>
    <cellStyle name="Обычный 6 2 2 3 2 2 2 3" xfId="775"/>
    <cellStyle name="Обычный 6 2 2 3 2 2 2 4" xfId="1117"/>
    <cellStyle name="Обычный 6 2 2 3 2 2 3" xfId="432"/>
    <cellStyle name="Обычный 6 2 2 3 2 2 4" xfId="774"/>
    <cellStyle name="Обычный 6 2 2 3 2 2 5" xfId="1116"/>
    <cellStyle name="Обычный 6 2 2 3 2 3" xfId="81"/>
    <cellStyle name="Обычный 6 2 2 3 2 3 2" xfId="82"/>
    <cellStyle name="Обычный 6 2 2 3 2 3 2 2" xfId="435"/>
    <cellStyle name="Обычный 6 2 2 3 2 3 2 3" xfId="777"/>
    <cellStyle name="Обычный 6 2 2 3 2 3 2 4" xfId="1119"/>
    <cellStyle name="Обычный 6 2 2 3 2 3 3" xfId="434"/>
    <cellStyle name="Обычный 6 2 2 3 2 3 4" xfId="776"/>
    <cellStyle name="Обычный 6 2 2 3 2 3 5" xfId="1118"/>
    <cellStyle name="Обычный 6 2 2 3 2 4" xfId="83"/>
    <cellStyle name="Обычный 6 2 2 3 2 4 2" xfId="436"/>
    <cellStyle name="Обычный 6 2 2 3 2 4 3" xfId="778"/>
    <cellStyle name="Обычный 6 2 2 3 2 4 4" xfId="1120"/>
    <cellStyle name="Обычный 6 2 2 3 2 5" xfId="431"/>
    <cellStyle name="Обычный 6 2 2 3 2 6" xfId="773"/>
    <cellStyle name="Обычный 6 2 2 3 2 7" xfId="1115"/>
    <cellStyle name="Обычный 6 2 2 3 3" xfId="84"/>
    <cellStyle name="Обычный 6 2 2 3 3 2" xfId="85"/>
    <cellStyle name="Обычный 6 2 2 3 3 2 2" xfId="438"/>
    <cellStyle name="Обычный 6 2 2 3 3 2 3" xfId="780"/>
    <cellStyle name="Обычный 6 2 2 3 3 2 4" xfId="1122"/>
    <cellStyle name="Обычный 6 2 2 3 3 3" xfId="437"/>
    <cellStyle name="Обычный 6 2 2 3 3 4" xfId="779"/>
    <cellStyle name="Обычный 6 2 2 3 3 5" xfId="1121"/>
    <cellStyle name="Обычный 6 2 2 3 4" xfId="86"/>
    <cellStyle name="Обычный 6 2 2 3 4 2" xfId="87"/>
    <cellStyle name="Обычный 6 2 2 3 4 2 2" xfId="440"/>
    <cellStyle name="Обычный 6 2 2 3 4 2 3" xfId="782"/>
    <cellStyle name="Обычный 6 2 2 3 4 2 4" xfId="1124"/>
    <cellStyle name="Обычный 6 2 2 3 4 3" xfId="439"/>
    <cellStyle name="Обычный 6 2 2 3 4 4" xfId="781"/>
    <cellStyle name="Обычный 6 2 2 3 4 5" xfId="1123"/>
    <cellStyle name="Обычный 6 2 2 3 5" xfId="88"/>
    <cellStyle name="Обычный 6 2 2 3 5 2" xfId="441"/>
    <cellStyle name="Обычный 6 2 2 3 5 3" xfId="783"/>
    <cellStyle name="Обычный 6 2 2 3 5 4" xfId="1125"/>
    <cellStyle name="Обычный 6 2 2 3 6" xfId="430"/>
    <cellStyle name="Обычный 6 2 2 3 7" xfId="772"/>
    <cellStyle name="Обычный 6 2 2 3 8" xfId="1114"/>
    <cellStyle name="Обычный 6 2 2 4" xfId="89"/>
    <cellStyle name="Обычный 6 2 2 4 2" xfId="90"/>
    <cellStyle name="Обычный 6 2 2 4 2 2" xfId="91"/>
    <cellStyle name="Обычный 6 2 2 4 2 2 2" xfId="92"/>
    <cellStyle name="Обычный 6 2 2 4 2 2 2 2" xfId="445"/>
    <cellStyle name="Обычный 6 2 2 4 2 2 2 3" xfId="787"/>
    <cellStyle name="Обычный 6 2 2 4 2 2 2 4" xfId="1129"/>
    <cellStyle name="Обычный 6 2 2 4 2 2 3" xfId="444"/>
    <cellStyle name="Обычный 6 2 2 4 2 2 4" xfId="786"/>
    <cellStyle name="Обычный 6 2 2 4 2 2 5" xfId="1128"/>
    <cellStyle name="Обычный 6 2 2 4 2 3" xfId="93"/>
    <cellStyle name="Обычный 6 2 2 4 2 3 2" xfId="94"/>
    <cellStyle name="Обычный 6 2 2 4 2 3 2 2" xfId="447"/>
    <cellStyle name="Обычный 6 2 2 4 2 3 2 3" xfId="789"/>
    <cellStyle name="Обычный 6 2 2 4 2 3 2 4" xfId="1131"/>
    <cellStyle name="Обычный 6 2 2 4 2 3 3" xfId="446"/>
    <cellStyle name="Обычный 6 2 2 4 2 3 4" xfId="788"/>
    <cellStyle name="Обычный 6 2 2 4 2 3 5" xfId="1130"/>
    <cellStyle name="Обычный 6 2 2 4 2 4" xfId="95"/>
    <cellStyle name="Обычный 6 2 2 4 2 4 2" xfId="448"/>
    <cellStyle name="Обычный 6 2 2 4 2 4 3" xfId="790"/>
    <cellStyle name="Обычный 6 2 2 4 2 4 4" xfId="1132"/>
    <cellStyle name="Обычный 6 2 2 4 2 5" xfId="443"/>
    <cellStyle name="Обычный 6 2 2 4 2 6" xfId="785"/>
    <cellStyle name="Обычный 6 2 2 4 2 7" xfId="1127"/>
    <cellStyle name="Обычный 6 2 2 4 3" xfId="96"/>
    <cellStyle name="Обычный 6 2 2 4 3 2" xfId="97"/>
    <cellStyle name="Обычный 6 2 2 4 3 2 2" xfId="450"/>
    <cellStyle name="Обычный 6 2 2 4 3 2 3" xfId="792"/>
    <cellStyle name="Обычный 6 2 2 4 3 2 4" xfId="1134"/>
    <cellStyle name="Обычный 6 2 2 4 3 3" xfId="449"/>
    <cellStyle name="Обычный 6 2 2 4 3 4" xfId="791"/>
    <cellStyle name="Обычный 6 2 2 4 3 5" xfId="1133"/>
    <cellStyle name="Обычный 6 2 2 4 4" xfId="98"/>
    <cellStyle name="Обычный 6 2 2 4 4 2" xfId="99"/>
    <cellStyle name="Обычный 6 2 2 4 4 2 2" xfId="452"/>
    <cellStyle name="Обычный 6 2 2 4 4 2 3" xfId="794"/>
    <cellStyle name="Обычный 6 2 2 4 4 2 4" xfId="1136"/>
    <cellStyle name="Обычный 6 2 2 4 4 3" xfId="451"/>
    <cellStyle name="Обычный 6 2 2 4 4 4" xfId="793"/>
    <cellStyle name="Обычный 6 2 2 4 4 5" xfId="1135"/>
    <cellStyle name="Обычный 6 2 2 4 5" xfId="100"/>
    <cellStyle name="Обычный 6 2 2 4 5 2" xfId="453"/>
    <cellStyle name="Обычный 6 2 2 4 5 3" xfId="795"/>
    <cellStyle name="Обычный 6 2 2 4 5 4" xfId="1137"/>
    <cellStyle name="Обычный 6 2 2 4 6" xfId="442"/>
    <cellStyle name="Обычный 6 2 2 4 7" xfId="784"/>
    <cellStyle name="Обычный 6 2 2 4 8" xfId="1126"/>
    <cellStyle name="Обычный 6 2 2 5" xfId="101"/>
    <cellStyle name="Обычный 6 2 2 5 2" xfId="102"/>
    <cellStyle name="Обычный 6 2 2 5 2 2" xfId="103"/>
    <cellStyle name="Обычный 6 2 2 5 2 2 2" xfId="456"/>
    <cellStyle name="Обычный 6 2 2 5 2 2 3" xfId="798"/>
    <cellStyle name="Обычный 6 2 2 5 2 2 4" xfId="1140"/>
    <cellStyle name="Обычный 6 2 2 5 2 3" xfId="455"/>
    <cellStyle name="Обычный 6 2 2 5 2 4" xfId="797"/>
    <cellStyle name="Обычный 6 2 2 5 2 5" xfId="1139"/>
    <cellStyle name="Обычный 6 2 2 5 3" xfId="104"/>
    <cellStyle name="Обычный 6 2 2 5 3 2" xfId="105"/>
    <cellStyle name="Обычный 6 2 2 5 3 2 2" xfId="458"/>
    <cellStyle name="Обычный 6 2 2 5 3 2 3" xfId="800"/>
    <cellStyle name="Обычный 6 2 2 5 3 2 4" xfId="1142"/>
    <cellStyle name="Обычный 6 2 2 5 3 3" xfId="457"/>
    <cellStyle name="Обычный 6 2 2 5 3 4" xfId="799"/>
    <cellStyle name="Обычный 6 2 2 5 3 5" xfId="1141"/>
    <cellStyle name="Обычный 6 2 2 5 4" xfId="106"/>
    <cellStyle name="Обычный 6 2 2 5 4 2" xfId="459"/>
    <cellStyle name="Обычный 6 2 2 5 4 3" xfId="801"/>
    <cellStyle name="Обычный 6 2 2 5 4 4" xfId="1143"/>
    <cellStyle name="Обычный 6 2 2 5 5" xfId="454"/>
    <cellStyle name="Обычный 6 2 2 5 6" xfId="796"/>
    <cellStyle name="Обычный 6 2 2 5 7" xfId="1138"/>
    <cellStyle name="Обычный 6 2 2 6" xfId="107"/>
    <cellStyle name="Обычный 6 2 2 6 2" xfId="108"/>
    <cellStyle name="Обычный 6 2 2 6 2 2" xfId="461"/>
    <cellStyle name="Обычный 6 2 2 6 2 3" xfId="803"/>
    <cellStyle name="Обычный 6 2 2 6 2 4" xfId="1145"/>
    <cellStyle name="Обычный 6 2 2 6 3" xfId="460"/>
    <cellStyle name="Обычный 6 2 2 6 4" xfId="802"/>
    <cellStyle name="Обычный 6 2 2 6 5" xfId="1144"/>
    <cellStyle name="Обычный 6 2 2 7" xfId="109"/>
    <cellStyle name="Обычный 6 2 2 7 2" xfId="110"/>
    <cellStyle name="Обычный 6 2 2 7 2 2" xfId="463"/>
    <cellStyle name="Обычный 6 2 2 7 2 3" xfId="805"/>
    <cellStyle name="Обычный 6 2 2 7 2 4" xfId="1147"/>
    <cellStyle name="Обычный 6 2 2 7 3" xfId="462"/>
    <cellStyle name="Обычный 6 2 2 7 4" xfId="804"/>
    <cellStyle name="Обычный 6 2 2 7 5" xfId="1146"/>
    <cellStyle name="Обычный 6 2 2 8" xfId="111"/>
    <cellStyle name="Обычный 6 2 2 8 2" xfId="112"/>
    <cellStyle name="Обычный 6 2 2 8 2 2" xfId="465"/>
    <cellStyle name="Обычный 6 2 2 8 2 3" xfId="807"/>
    <cellStyle name="Обычный 6 2 2 8 2 4" xfId="1149"/>
    <cellStyle name="Обычный 6 2 2 8 3" xfId="464"/>
    <cellStyle name="Обычный 6 2 2 8 4" xfId="806"/>
    <cellStyle name="Обычный 6 2 2 8 5" xfId="1148"/>
    <cellStyle name="Обычный 6 2 2 9" xfId="113"/>
    <cellStyle name="Обычный 6 2 2 9 2" xfId="466"/>
    <cellStyle name="Обычный 6 2 2 9 3" xfId="808"/>
    <cellStyle name="Обычный 6 2 2 9 4" xfId="1150"/>
    <cellStyle name="Обычный 6 2 3" xfId="114"/>
    <cellStyle name="Обычный 6 2 3 10" xfId="467"/>
    <cellStyle name="Обычный 6 2 3 11" xfId="809"/>
    <cellStyle name="Обычный 6 2 3 12" xfId="1151"/>
    <cellStyle name="Обычный 6 2 3 2" xfId="115"/>
    <cellStyle name="Обычный 6 2 3 2 2" xfId="116"/>
    <cellStyle name="Обычный 6 2 3 2 2 2" xfId="117"/>
    <cellStyle name="Обычный 6 2 3 2 2 2 2" xfId="118"/>
    <cellStyle name="Обычный 6 2 3 2 2 2 2 2" xfId="119"/>
    <cellStyle name="Обычный 6 2 3 2 2 2 2 2 2" xfId="472"/>
    <cellStyle name="Обычный 6 2 3 2 2 2 2 2 3" xfId="814"/>
    <cellStyle name="Обычный 6 2 3 2 2 2 2 2 4" xfId="1156"/>
    <cellStyle name="Обычный 6 2 3 2 2 2 2 3" xfId="471"/>
    <cellStyle name="Обычный 6 2 3 2 2 2 2 4" xfId="813"/>
    <cellStyle name="Обычный 6 2 3 2 2 2 2 5" xfId="1155"/>
    <cellStyle name="Обычный 6 2 3 2 2 2 3" xfId="120"/>
    <cellStyle name="Обычный 6 2 3 2 2 2 3 2" xfId="121"/>
    <cellStyle name="Обычный 6 2 3 2 2 2 3 2 2" xfId="474"/>
    <cellStyle name="Обычный 6 2 3 2 2 2 3 2 3" xfId="816"/>
    <cellStyle name="Обычный 6 2 3 2 2 2 3 2 4" xfId="1158"/>
    <cellStyle name="Обычный 6 2 3 2 2 2 3 3" xfId="473"/>
    <cellStyle name="Обычный 6 2 3 2 2 2 3 4" xfId="815"/>
    <cellStyle name="Обычный 6 2 3 2 2 2 3 5" xfId="1157"/>
    <cellStyle name="Обычный 6 2 3 2 2 2 4" xfId="122"/>
    <cellStyle name="Обычный 6 2 3 2 2 2 4 2" xfId="475"/>
    <cellStyle name="Обычный 6 2 3 2 2 2 4 3" xfId="817"/>
    <cellStyle name="Обычный 6 2 3 2 2 2 4 4" xfId="1159"/>
    <cellStyle name="Обычный 6 2 3 2 2 2 5" xfId="470"/>
    <cellStyle name="Обычный 6 2 3 2 2 2 6" xfId="812"/>
    <cellStyle name="Обычный 6 2 3 2 2 2 7" xfId="1154"/>
    <cellStyle name="Обычный 6 2 3 2 2 3" xfId="123"/>
    <cellStyle name="Обычный 6 2 3 2 2 3 2" xfId="124"/>
    <cellStyle name="Обычный 6 2 3 2 2 3 2 2" xfId="477"/>
    <cellStyle name="Обычный 6 2 3 2 2 3 2 3" xfId="819"/>
    <cellStyle name="Обычный 6 2 3 2 2 3 2 4" xfId="1161"/>
    <cellStyle name="Обычный 6 2 3 2 2 3 3" xfId="476"/>
    <cellStyle name="Обычный 6 2 3 2 2 3 4" xfId="818"/>
    <cellStyle name="Обычный 6 2 3 2 2 3 5" xfId="1160"/>
    <cellStyle name="Обычный 6 2 3 2 2 4" xfId="125"/>
    <cellStyle name="Обычный 6 2 3 2 2 4 2" xfId="126"/>
    <cellStyle name="Обычный 6 2 3 2 2 4 2 2" xfId="479"/>
    <cellStyle name="Обычный 6 2 3 2 2 4 2 3" xfId="821"/>
    <cellStyle name="Обычный 6 2 3 2 2 4 2 4" xfId="1163"/>
    <cellStyle name="Обычный 6 2 3 2 2 4 3" xfId="478"/>
    <cellStyle name="Обычный 6 2 3 2 2 4 4" xfId="820"/>
    <cellStyle name="Обычный 6 2 3 2 2 4 5" xfId="1162"/>
    <cellStyle name="Обычный 6 2 3 2 2 5" xfId="127"/>
    <cellStyle name="Обычный 6 2 3 2 2 5 2" xfId="480"/>
    <cellStyle name="Обычный 6 2 3 2 2 5 3" xfId="822"/>
    <cellStyle name="Обычный 6 2 3 2 2 5 4" xfId="1164"/>
    <cellStyle name="Обычный 6 2 3 2 2 6" xfId="469"/>
    <cellStyle name="Обычный 6 2 3 2 2 7" xfId="811"/>
    <cellStyle name="Обычный 6 2 3 2 2 8" xfId="1153"/>
    <cellStyle name="Обычный 6 2 3 2 3" xfId="128"/>
    <cellStyle name="Обычный 6 2 3 2 3 2" xfId="129"/>
    <cellStyle name="Обычный 6 2 3 2 3 2 2" xfId="130"/>
    <cellStyle name="Обычный 6 2 3 2 3 2 2 2" xfId="483"/>
    <cellStyle name="Обычный 6 2 3 2 3 2 2 3" xfId="825"/>
    <cellStyle name="Обычный 6 2 3 2 3 2 2 4" xfId="1167"/>
    <cellStyle name="Обычный 6 2 3 2 3 2 3" xfId="482"/>
    <cellStyle name="Обычный 6 2 3 2 3 2 4" xfId="824"/>
    <cellStyle name="Обычный 6 2 3 2 3 2 5" xfId="1166"/>
    <cellStyle name="Обычный 6 2 3 2 3 3" xfId="131"/>
    <cellStyle name="Обычный 6 2 3 2 3 3 2" xfId="132"/>
    <cellStyle name="Обычный 6 2 3 2 3 3 2 2" xfId="485"/>
    <cellStyle name="Обычный 6 2 3 2 3 3 2 3" xfId="827"/>
    <cellStyle name="Обычный 6 2 3 2 3 3 2 4" xfId="1169"/>
    <cellStyle name="Обычный 6 2 3 2 3 3 3" xfId="484"/>
    <cellStyle name="Обычный 6 2 3 2 3 3 4" xfId="826"/>
    <cellStyle name="Обычный 6 2 3 2 3 3 5" xfId="1168"/>
    <cellStyle name="Обычный 6 2 3 2 3 4" xfId="133"/>
    <cellStyle name="Обычный 6 2 3 2 3 4 2" xfId="486"/>
    <cellStyle name="Обычный 6 2 3 2 3 4 3" xfId="828"/>
    <cellStyle name="Обычный 6 2 3 2 3 4 4" xfId="1170"/>
    <cellStyle name="Обычный 6 2 3 2 3 5" xfId="481"/>
    <cellStyle name="Обычный 6 2 3 2 3 6" xfId="823"/>
    <cellStyle name="Обычный 6 2 3 2 3 7" xfId="1165"/>
    <cellStyle name="Обычный 6 2 3 2 4" xfId="134"/>
    <cellStyle name="Обычный 6 2 3 2 4 2" xfId="135"/>
    <cellStyle name="Обычный 6 2 3 2 4 2 2" xfId="488"/>
    <cellStyle name="Обычный 6 2 3 2 4 2 3" xfId="830"/>
    <cellStyle name="Обычный 6 2 3 2 4 2 4" xfId="1172"/>
    <cellStyle name="Обычный 6 2 3 2 4 3" xfId="487"/>
    <cellStyle name="Обычный 6 2 3 2 4 4" xfId="829"/>
    <cellStyle name="Обычный 6 2 3 2 4 5" xfId="1171"/>
    <cellStyle name="Обычный 6 2 3 2 5" xfId="136"/>
    <cellStyle name="Обычный 6 2 3 2 5 2" xfId="137"/>
    <cellStyle name="Обычный 6 2 3 2 5 2 2" xfId="490"/>
    <cellStyle name="Обычный 6 2 3 2 5 2 3" xfId="832"/>
    <cellStyle name="Обычный 6 2 3 2 5 2 4" xfId="1174"/>
    <cellStyle name="Обычный 6 2 3 2 5 3" xfId="489"/>
    <cellStyle name="Обычный 6 2 3 2 5 4" xfId="831"/>
    <cellStyle name="Обычный 6 2 3 2 5 5" xfId="1173"/>
    <cellStyle name="Обычный 6 2 3 2 6" xfId="138"/>
    <cellStyle name="Обычный 6 2 3 2 6 2" xfId="491"/>
    <cellStyle name="Обычный 6 2 3 2 6 3" xfId="833"/>
    <cellStyle name="Обычный 6 2 3 2 6 4" xfId="1175"/>
    <cellStyle name="Обычный 6 2 3 2 7" xfId="468"/>
    <cellStyle name="Обычный 6 2 3 2 8" xfId="810"/>
    <cellStyle name="Обычный 6 2 3 2 9" xfId="1152"/>
    <cellStyle name="Обычный 6 2 3 3" xfId="139"/>
    <cellStyle name="Обычный 6 2 3 3 2" xfId="140"/>
    <cellStyle name="Обычный 6 2 3 3 2 2" xfId="141"/>
    <cellStyle name="Обычный 6 2 3 3 2 2 2" xfId="142"/>
    <cellStyle name="Обычный 6 2 3 3 2 2 2 2" xfId="495"/>
    <cellStyle name="Обычный 6 2 3 3 2 2 2 3" xfId="837"/>
    <cellStyle name="Обычный 6 2 3 3 2 2 2 4" xfId="1179"/>
    <cellStyle name="Обычный 6 2 3 3 2 2 3" xfId="494"/>
    <cellStyle name="Обычный 6 2 3 3 2 2 4" xfId="836"/>
    <cellStyle name="Обычный 6 2 3 3 2 2 5" xfId="1178"/>
    <cellStyle name="Обычный 6 2 3 3 2 3" xfId="143"/>
    <cellStyle name="Обычный 6 2 3 3 2 3 2" xfId="144"/>
    <cellStyle name="Обычный 6 2 3 3 2 3 2 2" xfId="497"/>
    <cellStyle name="Обычный 6 2 3 3 2 3 2 3" xfId="839"/>
    <cellStyle name="Обычный 6 2 3 3 2 3 2 4" xfId="1181"/>
    <cellStyle name="Обычный 6 2 3 3 2 3 3" xfId="496"/>
    <cellStyle name="Обычный 6 2 3 3 2 3 4" xfId="838"/>
    <cellStyle name="Обычный 6 2 3 3 2 3 5" xfId="1180"/>
    <cellStyle name="Обычный 6 2 3 3 2 4" xfId="145"/>
    <cellStyle name="Обычный 6 2 3 3 2 4 2" xfId="498"/>
    <cellStyle name="Обычный 6 2 3 3 2 4 3" xfId="840"/>
    <cellStyle name="Обычный 6 2 3 3 2 4 4" xfId="1182"/>
    <cellStyle name="Обычный 6 2 3 3 2 5" xfId="493"/>
    <cellStyle name="Обычный 6 2 3 3 2 6" xfId="835"/>
    <cellStyle name="Обычный 6 2 3 3 2 7" xfId="1177"/>
    <cellStyle name="Обычный 6 2 3 3 3" xfId="146"/>
    <cellStyle name="Обычный 6 2 3 3 3 2" xfId="147"/>
    <cellStyle name="Обычный 6 2 3 3 3 2 2" xfId="500"/>
    <cellStyle name="Обычный 6 2 3 3 3 2 3" xfId="842"/>
    <cellStyle name="Обычный 6 2 3 3 3 2 4" xfId="1184"/>
    <cellStyle name="Обычный 6 2 3 3 3 3" xfId="499"/>
    <cellStyle name="Обычный 6 2 3 3 3 4" xfId="841"/>
    <cellStyle name="Обычный 6 2 3 3 3 5" xfId="1183"/>
    <cellStyle name="Обычный 6 2 3 3 4" xfId="148"/>
    <cellStyle name="Обычный 6 2 3 3 4 2" xfId="149"/>
    <cellStyle name="Обычный 6 2 3 3 4 2 2" xfId="502"/>
    <cellStyle name="Обычный 6 2 3 3 4 2 3" xfId="844"/>
    <cellStyle name="Обычный 6 2 3 3 4 2 4" xfId="1186"/>
    <cellStyle name="Обычный 6 2 3 3 4 3" xfId="501"/>
    <cellStyle name="Обычный 6 2 3 3 4 4" xfId="843"/>
    <cellStyle name="Обычный 6 2 3 3 4 5" xfId="1185"/>
    <cellStyle name="Обычный 6 2 3 3 5" xfId="150"/>
    <cellStyle name="Обычный 6 2 3 3 5 2" xfId="503"/>
    <cellStyle name="Обычный 6 2 3 3 5 3" xfId="845"/>
    <cellStyle name="Обычный 6 2 3 3 5 4" xfId="1187"/>
    <cellStyle name="Обычный 6 2 3 3 6" xfId="492"/>
    <cellStyle name="Обычный 6 2 3 3 7" xfId="834"/>
    <cellStyle name="Обычный 6 2 3 3 8" xfId="1176"/>
    <cellStyle name="Обычный 6 2 3 4" xfId="151"/>
    <cellStyle name="Обычный 6 2 3 4 2" xfId="152"/>
    <cellStyle name="Обычный 6 2 3 4 2 2" xfId="153"/>
    <cellStyle name="Обычный 6 2 3 4 2 2 2" xfId="154"/>
    <cellStyle name="Обычный 6 2 3 4 2 2 2 2" xfId="507"/>
    <cellStyle name="Обычный 6 2 3 4 2 2 2 3" xfId="849"/>
    <cellStyle name="Обычный 6 2 3 4 2 2 2 4" xfId="1191"/>
    <cellStyle name="Обычный 6 2 3 4 2 2 3" xfId="506"/>
    <cellStyle name="Обычный 6 2 3 4 2 2 4" xfId="848"/>
    <cellStyle name="Обычный 6 2 3 4 2 2 5" xfId="1190"/>
    <cellStyle name="Обычный 6 2 3 4 2 3" xfId="155"/>
    <cellStyle name="Обычный 6 2 3 4 2 3 2" xfId="156"/>
    <cellStyle name="Обычный 6 2 3 4 2 3 2 2" xfId="509"/>
    <cellStyle name="Обычный 6 2 3 4 2 3 2 3" xfId="851"/>
    <cellStyle name="Обычный 6 2 3 4 2 3 2 4" xfId="1193"/>
    <cellStyle name="Обычный 6 2 3 4 2 3 3" xfId="508"/>
    <cellStyle name="Обычный 6 2 3 4 2 3 4" xfId="850"/>
    <cellStyle name="Обычный 6 2 3 4 2 3 5" xfId="1192"/>
    <cellStyle name="Обычный 6 2 3 4 2 4" xfId="157"/>
    <cellStyle name="Обычный 6 2 3 4 2 4 2" xfId="510"/>
    <cellStyle name="Обычный 6 2 3 4 2 4 3" xfId="852"/>
    <cellStyle name="Обычный 6 2 3 4 2 4 4" xfId="1194"/>
    <cellStyle name="Обычный 6 2 3 4 2 5" xfId="505"/>
    <cellStyle name="Обычный 6 2 3 4 2 6" xfId="847"/>
    <cellStyle name="Обычный 6 2 3 4 2 7" xfId="1189"/>
    <cellStyle name="Обычный 6 2 3 4 3" xfId="158"/>
    <cellStyle name="Обычный 6 2 3 4 3 2" xfId="159"/>
    <cellStyle name="Обычный 6 2 3 4 3 2 2" xfId="512"/>
    <cellStyle name="Обычный 6 2 3 4 3 2 3" xfId="854"/>
    <cellStyle name="Обычный 6 2 3 4 3 2 4" xfId="1196"/>
    <cellStyle name="Обычный 6 2 3 4 3 3" xfId="511"/>
    <cellStyle name="Обычный 6 2 3 4 3 4" xfId="853"/>
    <cellStyle name="Обычный 6 2 3 4 3 5" xfId="1195"/>
    <cellStyle name="Обычный 6 2 3 4 4" xfId="160"/>
    <cellStyle name="Обычный 6 2 3 4 4 2" xfId="161"/>
    <cellStyle name="Обычный 6 2 3 4 4 2 2" xfId="514"/>
    <cellStyle name="Обычный 6 2 3 4 4 2 3" xfId="856"/>
    <cellStyle name="Обычный 6 2 3 4 4 2 4" xfId="1198"/>
    <cellStyle name="Обычный 6 2 3 4 4 3" xfId="513"/>
    <cellStyle name="Обычный 6 2 3 4 4 4" xfId="855"/>
    <cellStyle name="Обычный 6 2 3 4 4 5" xfId="1197"/>
    <cellStyle name="Обычный 6 2 3 4 5" xfId="162"/>
    <cellStyle name="Обычный 6 2 3 4 5 2" xfId="515"/>
    <cellStyle name="Обычный 6 2 3 4 5 3" xfId="857"/>
    <cellStyle name="Обычный 6 2 3 4 5 4" xfId="1199"/>
    <cellStyle name="Обычный 6 2 3 4 6" xfId="504"/>
    <cellStyle name="Обычный 6 2 3 4 7" xfId="846"/>
    <cellStyle name="Обычный 6 2 3 4 8" xfId="1188"/>
    <cellStyle name="Обычный 6 2 3 5" xfId="163"/>
    <cellStyle name="Обычный 6 2 3 5 2" xfId="164"/>
    <cellStyle name="Обычный 6 2 3 5 2 2" xfId="165"/>
    <cellStyle name="Обычный 6 2 3 5 2 2 2" xfId="518"/>
    <cellStyle name="Обычный 6 2 3 5 2 2 3" xfId="860"/>
    <cellStyle name="Обычный 6 2 3 5 2 2 4" xfId="1202"/>
    <cellStyle name="Обычный 6 2 3 5 2 3" xfId="517"/>
    <cellStyle name="Обычный 6 2 3 5 2 4" xfId="859"/>
    <cellStyle name="Обычный 6 2 3 5 2 5" xfId="1201"/>
    <cellStyle name="Обычный 6 2 3 5 3" xfId="166"/>
    <cellStyle name="Обычный 6 2 3 5 3 2" xfId="167"/>
    <cellStyle name="Обычный 6 2 3 5 3 2 2" xfId="520"/>
    <cellStyle name="Обычный 6 2 3 5 3 2 3" xfId="862"/>
    <cellStyle name="Обычный 6 2 3 5 3 2 4" xfId="1204"/>
    <cellStyle name="Обычный 6 2 3 5 3 3" xfId="519"/>
    <cellStyle name="Обычный 6 2 3 5 3 4" xfId="861"/>
    <cellStyle name="Обычный 6 2 3 5 3 5" xfId="1203"/>
    <cellStyle name="Обычный 6 2 3 5 4" xfId="168"/>
    <cellStyle name="Обычный 6 2 3 5 4 2" xfId="521"/>
    <cellStyle name="Обычный 6 2 3 5 4 3" xfId="863"/>
    <cellStyle name="Обычный 6 2 3 5 4 4" xfId="1205"/>
    <cellStyle name="Обычный 6 2 3 5 5" xfId="516"/>
    <cellStyle name="Обычный 6 2 3 5 6" xfId="858"/>
    <cellStyle name="Обычный 6 2 3 5 7" xfId="1200"/>
    <cellStyle name="Обычный 6 2 3 6" xfId="169"/>
    <cellStyle name="Обычный 6 2 3 6 2" xfId="170"/>
    <cellStyle name="Обычный 6 2 3 6 2 2" xfId="523"/>
    <cellStyle name="Обычный 6 2 3 6 2 3" xfId="865"/>
    <cellStyle name="Обычный 6 2 3 6 2 4" xfId="1207"/>
    <cellStyle name="Обычный 6 2 3 6 3" xfId="522"/>
    <cellStyle name="Обычный 6 2 3 6 4" xfId="864"/>
    <cellStyle name="Обычный 6 2 3 6 5" xfId="1206"/>
    <cellStyle name="Обычный 6 2 3 7" xfId="171"/>
    <cellStyle name="Обычный 6 2 3 7 2" xfId="172"/>
    <cellStyle name="Обычный 6 2 3 7 2 2" xfId="525"/>
    <cellStyle name="Обычный 6 2 3 7 2 3" xfId="867"/>
    <cellStyle name="Обычный 6 2 3 7 2 4" xfId="1209"/>
    <cellStyle name="Обычный 6 2 3 7 3" xfId="524"/>
    <cellStyle name="Обычный 6 2 3 7 4" xfId="866"/>
    <cellStyle name="Обычный 6 2 3 7 5" xfId="1208"/>
    <cellStyle name="Обычный 6 2 3 8" xfId="173"/>
    <cellStyle name="Обычный 6 2 3 8 2" xfId="174"/>
    <cellStyle name="Обычный 6 2 3 8 2 2" xfId="527"/>
    <cellStyle name="Обычный 6 2 3 8 2 3" xfId="869"/>
    <cellStyle name="Обычный 6 2 3 8 2 4" xfId="1211"/>
    <cellStyle name="Обычный 6 2 3 8 3" xfId="526"/>
    <cellStyle name="Обычный 6 2 3 8 4" xfId="868"/>
    <cellStyle name="Обычный 6 2 3 8 5" xfId="1210"/>
    <cellStyle name="Обычный 6 2 3 9" xfId="175"/>
    <cellStyle name="Обычный 6 2 3 9 2" xfId="528"/>
    <cellStyle name="Обычный 6 2 3 9 3" xfId="870"/>
    <cellStyle name="Обычный 6 2 3 9 4" xfId="1212"/>
    <cellStyle name="Обычный 6 2 4" xfId="176"/>
    <cellStyle name="Обычный 6 2 4 2" xfId="177"/>
    <cellStyle name="Обычный 6 2 4 2 2" xfId="178"/>
    <cellStyle name="Обычный 6 2 4 2 2 2" xfId="179"/>
    <cellStyle name="Обычный 6 2 4 2 2 2 2" xfId="532"/>
    <cellStyle name="Обычный 6 2 4 2 2 2 3" xfId="874"/>
    <cellStyle name="Обычный 6 2 4 2 2 2 4" xfId="1216"/>
    <cellStyle name="Обычный 6 2 4 2 2 3" xfId="531"/>
    <cellStyle name="Обычный 6 2 4 2 2 4" xfId="873"/>
    <cellStyle name="Обычный 6 2 4 2 2 5" xfId="1215"/>
    <cellStyle name="Обычный 6 2 4 2 3" xfId="180"/>
    <cellStyle name="Обычный 6 2 4 2 3 2" xfId="181"/>
    <cellStyle name="Обычный 6 2 4 2 3 2 2" xfId="534"/>
    <cellStyle name="Обычный 6 2 4 2 3 2 3" xfId="876"/>
    <cellStyle name="Обычный 6 2 4 2 3 2 4" xfId="1218"/>
    <cellStyle name="Обычный 6 2 4 2 3 3" xfId="533"/>
    <cellStyle name="Обычный 6 2 4 2 3 4" xfId="875"/>
    <cellStyle name="Обычный 6 2 4 2 3 5" xfId="1217"/>
    <cellStyle name="Обычный 6 2 4 2 4" xfId="182"/>
    <cellStyle name="Обычный 6 2 4 2 4 2" xfId="535"/>
    <cellStyle name="Обычный 6 2 4 2 4 3" xfId="877"/>
    <cellStyle name="Обычный 6 2 4 2 4 4" xfId="1219"/>
    <cellStyle name="Обычный 6 2 4 2 5" xfId="530"/>
    <cellStyle name="Обычный 6 2 4 2 6" xfId="872"/>
    <cellStyle name="Обычный 6 2 4 2 7" xfId="1214"/>
    <cellStyle name="Обычный 6 2 4 3" xfId="183"/>
    <cellStyle name="Обычный 6 2 4 3 2" xfId="184"/>
    <cellStyle name="Обычный 6 2 4 3 2 2" xfId="537"/>
    <cellStyle name="Обычный 6 2 4 3 2 3" xfId="879"/>
    <cellStyle name="Обычный 6 2 4 3 2 4" xfId="1221"/>
    <cellStyle name="Обычный 6 2 4 3 3" xfId="536"/>
    <cellStyle name="Обычный 6 2 4 3 4" xfId="878"/>
    <cellStyle name="Обычный 6 2 4 3 5" xfId="1220"/>
    <cellStyle name="Обычный 6 2 4 4" xfId="185"/>
    <cellStyle name="Обычный 6 2 4 4 2" xfId="186"/>
    <cellStyle name="Обычный 6 2 4 4 2 2" xfId="539"/>
    <cellStyle name="Обычный 6 2 4 4 2 3" xfId="881"/>
    <cellStyle name="Обычный 6 2 4 4 2 4" xfId="1223"/>
    <cellStyle name="Обычный 6 2 4 4 3" xfId="538"/>
    <cellStyle name="Обычный 6 2 4 4 4" xfId="880"/>
    <cellStyle name="Обычный 6 2 4 4 5" xfId="1222"/>
    <cellStyle name="Обычный 6 2 4 5" xfId="187"/>
    <cellStyle name="Обычный 6 2 4 5 2" xfId="540"/>
    <cellStyle name="Обычный 6 2 4 5 3" xfId="882"/>
    <cellStyle name="Обычный 6 2 4 5 4" xfId="1224"/>
    <cellStyle name="Обычный 6 2 4 6" xfId="529"/>
    <cellStyle name="Обычный 6 2 4 7" xfId="871"/>
    <cellStyle name="Обычный 6 2 4 8" xfId="1213"/>
    <cellStyle name="Обычный 6 2 5" xfId="188"/>
    <cellStyle name="Обычный 6 2 5 2" xfId="189"/>
    <cellStyle name="Обычный 6 2 5 2 2" xfId="190"/>
    <cellStyle name="Обычный 6 2 5 2 2 2" xfId="191"/>
    <cellStyle name="Обычный 6 2 5 2 2 2 2" xfId="544"/>
    <cellStyle name="Обычный 6 2 5 2 2 2 3" xfId="886"/>
    <cellStyle name="Обычный 6 2 5 2 2 2 4" xfId="1228"/>
    <cellStyle name="Обычный 6 2 5 2 2 3" xfId="543"/>
    <cellStyle name="Обычный 6 2 5 2 2 4" xfId="885"/>
    <cellStyle name="Обычный 6 2 5 2 2 5" xfId="1227"/>
    <cellStyle name="Обычный 6 2 5 2 3" xfId="192"/>
    <cellStyle name="Обычный 6 2 5 2 3 2" xfId="193"/>
    <cellStyle name="Обычный 6 2 5 2 3 2 2" xfId="546"/>
    <cellStyle name="Обычный 6 2 5 2 3 2 3" xfId="888"/>
    <cellStyle name="Обычный 6 2 5 2 3 2 4" xfId="1230"/>
    <cellStyle name="Обычный 6 2 5 2 3 3" xfId="545"/>
    <cellStyle name="Обычный 6 2 5 2 3 4" xfId="887"/>
    <cellStyle name="Обычный 6 2 5 2 3 5" xfId="1229"/>
    <cellStyle name="Обычный 6 2 5 2 4" xfId="194"/>
    <cellStyle name="Обычный 6 2 5 2 4 2" xfId="547"/>
    <cellStyle name="Обычный 6 2 5 2 4 3" xfId="889"/>
    <cellStyle name="Обычный 6 2 5 2 4 4" xfId="1231"/>
    <cellStyle name="Обычный 6 2 5 2 5" xfId="542"/>
    <cellStyle name="Обычный 6 2 5 2 6" xfId="884"/>
    <cellStyle name="Обычный 6 2 5 2 7" xfId="1226"/>
    <cellStyle name="Обычный 6 2 5 3" xfId="195"/>
    <cellStyle name="Обычный 6 2 5 3 2" xfId="196"/>
    <cellStyle name="Обычный 6 2 5 3 2 2" xfId="549"/>
    <cellStyle name="Обычный 6 2 5 3 2 3" xfId="891"/>
    <cellStyle name="Обычный 6 2 5 3 2 4" xfId="1233"/>
    <cellStyle name="Обычный 6 2 5 3 3" xfId="548"/>
    <cellStyle name="Обычный 6 2 5 3 4" xfId="890"/>
    <cellStyle name="Обычный 6 2 5 3 5" xfId="1232"/>
    <cellStyle name="Обычный 6 2 5 4" xfId="197"/>
    <cellStyle name="Обычный 6 2 5 4 2" xfId="198"/>
    <cellStyle name="Обычный 6 2 5 4 2 2" xfId="551"/>
    <cellStyle name="Обычный 6 2 5 4 2 3" xfId="893"/>
    <cellStyle name="Обычный 6 2 5 4 2 4" xfId="1235"/>
    <cellStyle name="Обычный 6 2 5 4 3" xfId="550"/>
    <cellStyle name="Обычный 6 2 5 4 4" xfId="892"/>
    <cellStyle name="Обычный 6 2 5 4 5" xfId="1234"/>
    <cellStyle name="Обычный 6 2 5 5" xfId="199"/>
    <cellStyle name="Обычный 6 2 5 5 2" xfId="552"/>
    <cellStyle name="Обычный 6 2 5 5 3" xfId="894"/>
    <cellStyle name="Обычный 6 2 5 5 4" xfId="1236"/>
    <cellStyle name="Обычный 6 2 5 6" xfId="541"/>
    <cellStyle name="Обычный 6 2 5 7" xfId="883"/>
    <cellStyle name="Обычный 6 2 5 8" xfId="1225"/>
    <cellStyle name="Обычный 6 2 6" xfId="200"/>
    <cellStyle name="Обычный 6 2 6 2" xfId="201"/>
    <cellStyle name="Обычный 6 2 6 2 2" xfId="202"/>
    <cellStyle name="Обычный 6 2 6 2 2 2" xfId="555"/>
    <cellStyle name="Обычный 6 2 6 2 2 3" xfId="897"/>
    <cellStyle name="Обычный 6 2 6 2 2 4" xfId="1239"/>
    <cellStyle name="Обычный 6 2 6 2 3" xfId="554"/>
    <cellStyle name="Обычный 6 2 6 2 4" xfId="896"/>
    <cellStyle name="Обычный 6 2 6 2 5" xfId="1238"/>
    <cellStyle name="Обычный 6 2 6 3" xfId="203"/>
    <cellStyle name="Обычный 6 2 6 3 2" xfId="204"/>
    <cellStyle name="Обычный 6 2 6 3 2 2" xfId="557"/>
    <cellStyle name="Обычный 6 2 6 3 2 3" xfId="899"/>
    <cellStyle name="Обычный 6 2 6 3 2 4" xfId="1241"/>
    <cellStyle name="Обычный 6 2 6 3 3" xfId="556"/>
    <cellStyle name="Обычный 6 2 6 3 4" xfId="898"/>
    <cellStyle name="Обычный 6 2 6 3 5" xfId="1240"/>
    <cellStyle name="Обычный 6 2 6 4" xfId="205"/>
    <cellStyle name="Обычный 6 2 6 4 2" xfId="558"/>
    <cellStyle name="Обычный 6 2 6 4 3" xfId="900"/>
    <cellStyle name="Обычный 6 2 6 4 4" xfId="1242"/>
    <cellStyle name="Обычный 6 2 6 5" xfId="553"/>
    <cellStyle name="Обычный 6 2 6 6" xfId="895"/>
    <cellStyle name="Обычный 6 2 6 7" xfId="1237"/>
    <cellStyle name="Обычный 6 2 7" xfId="206"/>
    <cellStyle name="Обычный 6 2 7 2" xfId="207"/>
    <cellStyle name="Обычный 6 2 7 2 2" xfId="560"/>
    <cellStyle name="Обычный 6 2 7 2 3" xfId="902"/>
    <cellStyle name="Обычный 6 2 7 2 4" xfId="1244"/>
    <cellStyle name="Обычный 6 2 7 3" xfId="559"/>
    <cellStyle name="Обычный 6 2 7 4" xfId="901"/>
    <cellStyle name="Обычный 6 2 7 5" xfId="1243"/>
    <cellStyle name="Обычный 6 2 8" xfId="208"/>
    <cellStyle name="Обычный 6 2 8 2" xfId="209"/>
    <cellStyle name="Обычный 6 2 8 2 2" xfId="562"/>
    <cellStyle name="Обычный 6 2 8 2 3" xfId="904"/>
    <cellStyle name="Обычный 6 2 8 2 4" xfId="1246"/>
    <cellStyle name="Обычный 6 2 8 3" xfId="561"/>
    <cellStyle name="Обычный 6 2 8 4" xfId="903"/>
    <cellStyle name="Обычный 6 2 8 5" xfId="1245"/>
    <cellStyle name="Обычный 6 2 9" xfId="210"/>
    <cellStyle name="Обычный 6 2 9 2" xfId="211"/>
    <cellStyle name="Обычный 6 2 9 2 2" xfId="564"/>
    <cellStyle name="Обычный 6 2 9 2 3" xfId="906"/>
    <cellStyle name="Обычный 6 2 9 2 4" xfId="1248"/>
    <cellStyle name="Обычный 6 2 9 3" xfId="563"/>
    <cellStyle name="Обычный 6 2 9 4" xfId="905"/>
    <cellStyle name="Обычный 6 2 9 5" xfId="1247"/>
    <cellStyle name="Обычный 6 3" xfId="212"/>
    <cellStyle name="Обычный 6 3 2" xfId="213"/>
    <cellStyle name="Обычный 6 3 2 2" xfId="214"/>
    <cellStyle name="Обычный 6 3 2 2 2" xfId="215"/>
    <cellStyle name="Обычный 6 3 2 2 2 2" xfId="568"/>
    <cellStyle name="Обычный 6 3 2 2 2 3" xfId="910"/>
    <cellStyle name="Обычный 6 3 2 2 2 4" xfId="1252"/>
    <cellStyle name="Обычный 6 3 2 2 3" xfId="567"/>
    <cellStyle name="Обычный 6 3 2 2 4" xfId="909"/>
    <cellStyle name="Обычный 6 3 2 2 5" xfId="1251"/>
    <cellStyle name="Обычный 6 3 2 3" xfId="216"/>
    <cellStyle name="Обычный 6 3 2 3 2" xfId="217"/>
    <cellStyle name="Обычный 6 3 2 3 2 2" xfId="570"/>
    <cellStyle name="Обычный 6 3 2 3 2 3" xfId="912"/>
    <cellStyle name="Обычный 6 3 2 3 2 4" xfId="1254"/>
    <cellStyle name="Обычный 6 3 2 3 3" xfId="569"/>
    <cellStyle name="Обычный 6 3 2 3 4" xfId="911"/>
    <cellStyle name="Обычный 6 3 2 3 5" xfId="1253"/>
    <cellStyle name="Обычный 6 3 2 4" xfId="218"/>
    <cellStyle name="Обычный 6 3 2 4 2" xfId="571"/>
    <cellStyle name="Обычный 6 3 2 4 3" xfId="913"/>
    <cellStyle name="Обычный 6 3 2 4 4" xfId="1255"/>
    <cellStyle name="Обычный 6 3 2 5" xfId="566"/>
    <cellStyle name="Обычный 6 3 2 6" xfId="908"/>
    <cellStyle name="Обычный 6 3 2 7" xfId="1250"/>
    <cellStyle name="Обычный 6 3 3" xfId="219"/>
    <cellStyle name="Обычный 6 3 3 2" xfId="220"/>
    <cellStyle name="Обычный 6 3 3 2 2" xfId="573"/>
    <cellStyle name="Обычный 6 3 3 2 3" xfId="915"/>
    <cellStyle name="Обычный 6 3 3 2 4" xfId="1257"/>
    <cellStyle name="Обычный 6 3 3 3" xfId="572"/>
    <cellStyle name="Обычный 6 3 3 4" xfId="914"/>
    <cellStyle name="Обычный 6 3 3 5" xfId="1256"/>
    <cellStyle name="Обычный 6 3 4" xfId="221"/>
    <cellStyle name="Обычный 6 3 4 2" xfId="222"/>
    <cellStyle name="Обычный 6 3 4 2 2" xfId="575"/>
    <cellStyle name="Обычный 6 3 4 2 3" xfId="917"/>
    <cellStyle name="Обычный 6 3 4 2 4" xfId="1259"/>
    <cellStyle name="Обычный 6 3 4 3" xfId="574"/>
    <cellStyle name="Обычный 6 3 4 4" xfId="916"/>
    <cellStyle name="Обычный 6 3 4 5" xfId="1258"/>
    <cellStyle name="Обычный 6 3 5" xfId="223"/>
    <cellStyle name="Обычный 6 3 5 2" xfId="576"/>
    <cellStyle name="Обычный 6 3 5 3" xfId="918"/>
    <cellStyle name="Обычный 6 3 5 4" xfId="1260"/>
    <cellStyle name="Обычный 6 3 6" xfId="565"/>
    <cellStyle name="Обычный 6 3 7" xfId="907"/>
    <cellStyle name="Обычный 6 3 8" xfId="1249"/>
    <cellStyle name="Обычный 6 4" xfId="224"/>
    <cellStyle name="Обычный 6 4 2" xfId="225"/>
    <cellStyle name="Обычный 6 4 2 2" xfId="226"/>
    <cellStyle name="Обычный 6 4 2 2 2" xfId="227"/>
    <cellStyle name="Обычный 6 4 2 2 2 2" xfId="580"/>
    <cellStyle name="Обычный 6 4 2 2 2 3" xfId="922"/>
    <cellStyle name="Обычный 6 4 2 2 2 4" xfId="1264"/>
    <cellStyle name="Обычный 6 4 2 2 3" xfId="579"/>
    <cellStyle name="Обычный 6 4 2 2 4" xfId="921"/>
    <cellStyle name="Обычный 6 4 2 2 5" xfId="1263"/>
    <cellStyle name="Обычный 6 4 2 3" xfId="228"/>
    <cellStyle name="Обычный 6 4 2 3 2" xfId="229"/>
    <cellStyle name="Обычный 6 4 2 3 2 2" xfId="582"/>
    <cellStyle name="Обычный 6 4 2 3 2 3" xfId="924"/>
    <cellStyle name="Обычный 6 4 2 3 2 4" xfId="1266"/>
    <cellStyle name="Обычный 6 4 2 3 3" xfId="581"/>
    <cellStyle name="Обычный 6 4 2 3 4" xfId="923"/>
    <cellStyle name="Обычный 6 4 2 3 5" xfId="1265"/>
    <cellStyle name="Обычный 6 4 2 4" xfId="230"/>
    <cellStyle name="Обычный 6 4 2 4 2" xfId="583"/>
    <cellStyle name="Обычный 6 4 2 4 3" xfId="925"/>
    <cellStyle name="Обычный 6 4 2 4 4" xfId="1267"/>
    <cellStyle name="Обычный 6 4 2 5" xfId="578"/>
    <cellStyle name="Обычный 6 4 2 6" xfId="920"/>
    <cellStyle name="Обычный 6 4 2 7" xfId="1262"/>
    <cellStyle name="Обычный 6 4 3" xfId="231"/>
    <cellStyle name="Обычный 6 4 3 2" xfId="232"/>
    <cellStyle name="Обычный 6 4 3 2 2" xfId="585"/>
    <cellStyle name="Обычный 6 4 3 2 3" xfId="927"/>
    <cellStyle name="Обычный 6 4 3 2 4" xfId="1269"/>
    <cellStyle name="Обычный 6 4 3 3" xfId="584"/>
    <cellStyle name="Обычный 6 4 3 4" xfId="926"/>
    <cellStyle name="Обычный 6 4 3 5" xfId="1268"/>
    <cellStyle name="Обычный 6 4 4" xfId="233"/>
    <cellStyle name="Обычный 6 4 4 2" xfId="234"/>
    <cellStyle name="Обычный 6 4 4 2 2" xfId="587"/>
    <cellStyle name="Обычный 6 4 4 2 3" xfId="929"/>
    <cellStyle name="Обычный 6 4 4 2 4" xfId="1271"/>
    <cellStyle name="Обычный 6 4 4 3" xfId="586"/>
    <cellStyle name="Обычный 6 4 4 4" xfId="928"/>
    <cellStyle name="Обычный 6 4 4 5" xfId="1270"/>
    <cellStyle name="Обычный 6 4 5" xfId="235"/>
    <cellStyle name="Обычный 6 4 5 2" xfId="588"/>
    <cellStyle name="Обычный 6 4 5 3" xfId="930"/>
    <cellStyle name="Обычный 6 4 5 4" xfId="1272"/>
    <cellStyle name="Обычный 6 4 6" xfId="577"/>
    <cellStyle name="Обычный 6 4 7" xfId="919"/>
    <cellStyle name="Обычный 6 4 8" xfId="1261"/>
    <cellStyle name="Обычный 6 5" xfId="236"/>
    <cellStyle name="Обычный 6 5 2" xfId="237"/>
    <cellStyle name="Обычный 6 5 2 2" xfId="238"/>
    <cellStyle name="Обычный 6 5 2 2 2" xfId="591"/>
    <cellStyle name="Обычный 6 5 2 2 3" xfId="933"/>
    <cellStyle name="Обычный 6 5 2 2 4" xfId="1275"/>
    <cellStyle name="Обычный 6 5 2 3" xfId="590"/>
    <cellStyle name="Обычный 6 5 2 4" xfId="932"/>
    <cellStyle name="Обычный 6 5 2 5" xfId="1274"/>
    <cellStyle name="Обычный 6 5 3" xfId="239"/>
    <cellStyle name="Обычный 6 5 3 2" xfId="240"/>
    <cellStyle name="Обычный 6 5 3 2 2" xfId="593"/>
    <cellStyle name="Обычный 6 5 3 2 3" xfId="935"/>
    <cellStyle name="Обычный 6 5 3 2 4" xfId="1277"/>
    <cellStyle name="Обычный 6 5 3 3" xfId="592"/>
    <cellStyle name="Обычный 6 5 3 4" xfId="934"/>
    <cellStyle name="Обычный 6 5 3 5" xfId="1276"/>
    <cellStyle name="Обычный 6 5 4" xfId="241"/>
    <cellStyle name="Обычный 6 5 4 2" xfId="594"/>
    <cellStyle name="Обычный 6 5 4 3" xfId="936"/>
    <cellStyle name="Обычный 6 5 4 4" xfId="1278"/>
    <cellStyle name="Обычный 6 5 5" xfId="589"/>
    <cellStyle name="Обычный 6 5 6" xfId="931"/>
    <cellStyle name="Обычный 6 5 7" xfId="1273"/>
    <cellStyle name="Обычный 6 6" xfId="242"/>
    <cellStyle name="Обычный 6 6 2" xfId="243"/>
    <cellStyle name="Обычный 6 6 2 2" xfId="596"/>
    <cellStyle name="Обычный 6 6 2 3" xfId="938"/>
    <cellStyle name="Обычный 6 6 2 4" xfId="1280"/>
    <cellStyle name="Обычный 6 6 3" xfId="595"/>
    <cellStyle name="Обычный 6 6 4" xfId="937"/>
    <cellStyle name="Обычный 6 6 5" xfId="1279"/>
    <cellStyle name="Обычный 6 7" xfId="244"/>
    <cellStyle name="Обычный 6 7 2" xfId="245"/>
    <cellStyle name="Обычный 6 7 2 2" xfId="598"/>
    <cellStyle name="Обычный 6 7 2 3" xfId="940"/>
    <cellStyle name="Обычный 6 7 2 4" xfId="1282"/>
    <cellStyle name="Обычный 6 7 3" xfId="597"/>
    <cellStyle name="Обычный 6 7 4" xfId="939"/>
    <cellStyle name="Обычный 6 7 5" xfId="1281"/>
    <cellStyle name="Обычный 6 8" xfId="246"/>
    <cellStyle name="Обычный 6 8 2" xfId="247"/>
    <cellStyle name="Обычный 6 8 2 2" xfId="600"/>
    <cellStyle name="Обычный 6 8 2 3" xfId="942"/>
    <cellStyle name="Обычный 6 8 2 4" xfId="1284"/>
    <cellStyle name="Обычный 6 8 3" xfId="599"/>
    <cellStyle name="Обычный 6 8 4" xfId="941"/>
    <cellStyle name="Обычный 6 8 5" xfId="1283"/>
    <cellStyle name="Обычный 6 9" xfId="248"/>
    <cellStyle name="Обычный 6 9 2" xfId="601"/>
    <cellStyle name="Обычный 6 9 3" xfId="943"/>
    <cellStyle name="Обычный 6 9 4" xfId="1285"/>
    <cellStyle name="Обычный 7" xfId="3"/>
    <cellStyle name="Обычный 7 2" xfId="249"/>
    <cellStyle name="Обычный 7 2 10" xfId="944"/>
    <cellStyle name="Обычный 7 2 11" xfId="1286"/>
    <cellStyle name="Обычный 7 2 2" xfId="250"/>
    <cellStyle name="Обычный 7 2 2 2" xfId="251"/>
    <cellStyle name="Обычный 7 2 2 2 2" xfId="252"/>
    <cellStyle name="Обычный 7 2 2 2 2 2" xfId="253"/>
    <cellStyle name="Обычный 7 2 2 2 2 2 2" xfId="606"/>
    <cellStyle name="Обычный 7 2 2 2 2 2 3" xfId="948"/>
    <cellStyle name="Обычный 7 2 2 2 2 2 4" xfId="1290"/>
    <cellStyle name="Обычный 7 2 2 2 2 3" xfId="605"/>
    <cellStyle name="Обычный 7 2 2 2 2 4" xfId="947"/>
    <cellStyle name="Обычный 7 2 2 2 2 5" xfId="1289"/>
    <cellStyle name="Обычный 7 2 2 2 3" xfId="254"/>
    <cellStyle name="Обычный 7 2 2 2 3 2" xfId="255"/>
    <cellStyle name="Обычный 7 2 2 2 3 2 2" xfId="608"/>
    <cellStyle name="Обычный 7 2 2 2 3 2 3" xfId="950"/>
    <cellStyle name="Обычный 7 2 2 2 3 2 4" xfId="1292"/>
    <cellStyle name="Обычный 7 2 2 2 3 3" xfId="607"/>
    <cellStyle name="Обычный 7 2 2 2 3 4" xfId="949"/>
    <cellStyle name="Обычный 7 2 2 2 3 5" xfId="1291"/>
    <cellStyle name="Обычный 7 2 2 2 4" xfId="256"/>
    <cellStyle name="Обычный 7 2 2 2 4 2" xfId="609"/>
    <cellStyle name="Обычный 7 2 2 2 4 3" xfId="951"/>
    <cellStyle name="Обычный 7 2 2 2 4 4" xfId="1293"/>
    <cellStyle name="Обычный 7 2 2 2 5" xfId="604"/>
    <cellStyle name="Обычный 7 2 2 2 6" xfId="946"/>
    <cellStyle name="Обычный 7 2 2 2 7" xfId="1288"/>
    <cellStyle name="Обычный 7 2 2 3" xfId="257"/>
    <cellStyle name="Обычный 7 2 2 3 2" xfId="258"/>
    <cellStyle name="Обычный 7 2 2 3 2 2" xfId="611"/>
    <cellStyle name="Обычный 7 2 2 3 2 3" xfId="953"/>
    <cellStyle name="Обычный 7 2 2 3 2 4" xfId="1295"/>
    <cellStyle name="Обычный 7 2 2 3 3" xfId="610"/>
    <cellStyle name="Обычный 7 2 2 3 4" xfId="952"/>
    <cellStyle name="Обычный 7 2 2 3 5" xfId="1294"/>
    <cellStyle name="Обычный 7 2 2 4" xfId="259"/>
    <cellStyle name="Обычный 7 2 2 4 2" xfId="260"/>
    <cellStyle name="Обычный 7 2 2 4 2 2" xfId="613"/>
    <cellStyle name="Обычный 7 2 2 4 2 3" xfId="955"/>
    <cellStyle name="Обычный 7 2 2 4 2 4" xfId="1297"/>
    <cellStyle name="Обычный 7 2 2 4 3" xfId="612"/>
    <cellStyle name="Обычный 7 2 2 4 4" xfId="954"/>
    <cellStyle name="Обычный 7 2 2 4 5" xfId="1296"/>
    <cellStyle name="Обычный 7 2 2 5" xfId="261"/>
    <cellStyle name="Обычный 7 2 2 5 2" xfId="614"/>
    <cellStyle name="Обычный 7 2 2 5 3" xfId="956"/>
    <cellStyle name="Обычный 7 2 2 5 4" xfId="1298"/>
    <cellStyle name="Обычный 7 2 2 6" xfId="603"/>
    <cellStyle name="Обычный 7 2 2 7" xfId="945"/>
    <cellStyle name="Обычный 7 2 2 8" xfId="1287"/>
    <cellStyle name="Обычный 7 2 3" xfId="262"/>
    <cellStyle name="Обычный 7 2 3 2" xfId="263"/>
    <cellStyle name="Обычный 7 2 3 2 2" xfId="264"/>
    <cellStyle name="Обычный 7 2 3 2 2 2" xfId="265"/>
    <cellStyle name="Обычный 7 2 3 2 2 2 2" xfId="618"/>
    <cellStyle name="Обычный 7 2 3 2 2 2 3" xfId="960"/>
    <cellStyle name="Обычный 7 2 3 2 2 2 4" xfId="1302"/>
    <cellStyle name="Обычный 7 2 3 2 2 3" xfId="617"/>
    <cellStyle name="Обычный 7 2 3 2 2 4" xfId="959"/>
    <cellStyle name="Обычный 7 2 3 2 2 5" xfId="1301"/>
    <cellStyle name="Обычный 7 2 3 2 3" xfId="266"/>
    <cellStyle name="Обычный 7 2 3 2 3 2" xfId="267"/>
    <cellStyle name="Обычный 7 2 3 2 3 2 2" xfId="620"/>
    <cellStyle name="Обычный 7 2 3 2 3 2 3" xfId="962"/>
    <cellStyle name="Обычный 7 2 3 2 3 2 4" xfId="1304"/>
    <cellStyle name="Обычный 7 2 3 2 3 3" xfId="619"/>
    <cellStyle name="Обычный 7 2 3 2 3 4" xfId="961"/>
    <cellStyle name="Обычный 7 2 3 2 3 5" xfId="1303"/>
    <cellStyle name="Обычный 7 2 3 2 4" xfId="268"/>
    <cellStyle name="Обычный 7 2 3 2 4 2" xfId="621"/>
    <cellStyle name="Обычный 7 2 3 2 4 3" xfId="963"/>
    <cellStyle name="Обычный 7 2 3 2 4 4" xfId="1305"/>
    <cellStyle name="Обычный 7 2 3 2 5" xfId="616"/>
    <cellStyle name="Обычный 7 2 3 2 6" xfId="958"/>
    <cellStyle name="Обычный 7 2 3 2 7" xfId="1300"/>
    <cellStyle name="Обычный 7 2 3 3" xfId="269"/>
    <cellStyle name="Обычный 7 2 3 3 2" xfId="270"/>
    <cellStyle name="Обычный 7 2 3 3 2 2" xfId="623"/>
    <cellStyle name="Обычный 7 2 3 3 2 3" xfId="965"/>
    <cellStyle name="Обычный 7 2 3 3 2 4" xfId="1307"/>
    <cellStyle name="Обычный 7 2 3 3 3" xfId="622"/>
    <cellStyle name="Обычный 7 2 3 3 4" xfId="964"/>
    <cellStyle name="Обычный 7 2 3 3 5" xfId="1306"/>
    <cellStyle name="Обычный 7 2 3 4" xfId="271"/>
    <cellStyle name="Обычный 7 2 3 4 2" xfId="272"/>
    <cellStyle name="Обычный 7 2 3 4 2 2" xfId="625"/>
    <cellStyle name="Обычный 7 2 3 4 2 3" xfId="967"/>
    <cellStyle name="Обычный 7 2 3 4 2 4" xfId="1309"/>
    <cellStyle name="Обычный 7 2 3 4 3" xfId="624"/>
    <cellStyle name="Обычный 7 2 3 4 4" xfId="966"/>
    <cellStyle name="Обычный 7 2 3 4 5" xfId="1308"/>
    <cellStyle name="Обычный 7 2 3 5" xfId="273"/>
    <cellStyle name="Обычный 7 2 3 5 2" xfId="626"/>
    <cellStyle name="Обычный 7 2 3 5 3" xfId="968"/>
    <cellStyle name="Обычный 7 2 3 5 4" xfId="1310"/>
    <cellStyle name="Обычный 7 2 3 6" xfId="615"/>
    <cellStyle name="Обычный 7 2 3 7" xfId="957"/>
    <cellStyle name="Обычный 7 2 3 8" xfId="1299"/>
    <cellStyle name="Обычный 7 2 4" xfId="274"/>
    <cellStyle name="Обычный 7 2 4 2" xfId="275"/>
    <cellStyle name="Обычный 7 2 4 2 2" xfId="276"/>
    <cellStyle name="Обычный 7 2 4 2 2 2" xfId="629"/>
    <cellStyle name="Обычный 7 2 4 2 2 3" xfId="971"/>
    <cellStyle name="Обычный 7 2 4 2 2 4" xfId="1313"/>
    <cellStyle name="Обычный 7 2 4 2 3" xfId="628"/>
    <cellStyle name="Обычный 7 2 4 2 4" xfId="970"/>
    <cellStyle name="Обычный 7 2 4 2 5" xfId="1312"/>
    <cellStyle name="Обычный 7 2 4 3" xfId="277"/>
    <cellStyle name="Обычный 7 2 4 3 2" xfId="278"/>
    <cellStyle name="Обычный 7 2 4 3 2 2" xfId="631"/>
    <cellStyle name="Обычный 7 2 4 3 2 3" xfId="973"/>
    <cellStyle name="Обычный 7 2 4 3 2 4" xfId="1315"/>
    <cellStyle name="Обычный 7 2 4 3 3" xfId="630"/>
    <cellStyle name="Обычный 7 2 4 3 4" xfId="972"/>
    <cellStyle name="Обычный 7 2 4 3 5" xfId="1314"/>
    <cellStyle name="Обычный 7 2 4 4" xfId="279"/>
    <cellStyle name="Обычный 7 2 4 4 2" xfId="632"/>
    <cellStyle name="Обычный 7 2 4 4 3" xfId="974"/>
    <cellStyle name="Обычный 7 2 4 4 4" xfId="1316"/>
    <cellStyle name="Обычный 7 2 4 5" xfId="627"/>
    <cellStyle name="Обычный 7 2 4 6" xfId="969"/>
    <cellStyle name="Обычный 7 2 4 7" xfId="1311"/>
    <cellStyle name="Обычный 7 2 5" xfId="280"/>
    <cellStyle name="Обычный 7 2 5 2" xfId="281"/>
    <cellStyle name="Обычный 7 2 5 2 2" xfId="634"/>
    <cellStyle name="Обычный 7 2 5 2 3" xfId="976"/>
    <cellStyle name="Обычный 7 2 5 2 4" xfId="1318"/>
    <cellStyle name="Обычный 7 2 5 3" xfId="633"/>
    <cellStyle name="Обычный 7 2 5 4" xfId="975"/>
    <cellStyle name="Обычный 7 2 5 5" xfId="1317"/>
    <cellStyle name="Обычный 7 2 6" xfId="282"/>
    <cellStyle name="Обычный 7 2 6 2" xfId="283"/>
    <cellStyle name="Обычный 7 2 6 2 2" xfId="636"/>
    <cellStyle name="Обычный 7 2 6 2 3" xfId="978"/>
    <cellStyle name="Обычный 7 2 6 2 4" xfId="1320"/>
    <cellStyle name="Обычный 7 2 6 3" xfId="635"/>
    <cellStyle name="Обычный 7 2 6 4" xfId="977"/>
    <cellStyle name="Обычный 7 2 6 5" xfId="1319"/>
    <cellStyle name="Обычный 7 2 7" xfId="284"/>
    <cellStyle name="Обычный 7 2 7 2" xfId="285"/>
    <cellStyle name="Обычный 7 2 7 2 2" xfId="638"/>
    <cellStyle name="Обычный 7 2 7 2 3" xfId="980"/>
    <cellStyle name="Обычный 7 2 7 2 4" xfId="1322"/>
    <cellStyle name="Обычный 7 2 7 3" xfId="637"/>
    <cellStyle name="Обычный 7 2 7 4" xfId="979"/>
    <cellStyle name="Обычный 7 2 7 5" xfId="1321"/>
    <cellStyle name="Обычный 7 2 8" xfId="286"/>
    <cellStyle name="Обычный 7 2 8 2" xfId="639"/>
    <cellStyle name="Обычный 7 2 8 3" xfId="981"/>
    <cellStyle name="Обычный 7 2 8 4" xfId="1323"/>
    <cellStyle name="Обычный 7 2 9" xfId="602"/>
    <cellStyle name="Обычный 8" xfId="287"/>
    <cellStyle name="Обычный 9" xfId="288"/>
    <cellStyle name="Обычный 9 2" xfId="289"/>
    <cellStyle name="Обычный 9 2 2" xfId="290"/>
    <cellStyle name="Обычный 9 2 2 2" xfId="291"/>
    <cellStyle name="Обычный 9 2 2 2 2" xfId="292"/>
    <cellStyle name="Обычный 9 2 2 2 2 2" xfId="644"/>
    <cellStyle name="Обычный 9 2 2 2 2 3" xfId="986"/>
    <cellStyle name="Обычный 9 2 2 2 2 4" xfId="1328"/>
    <cellStyle name="Обычный 9 2 2 2 3" xfId="643"/>
    <cellStyle name="Обычный 9 2 2 2 4" xfId="985"/>
    <cellStyle name="Обычный 9 2 2 2 5" xfId="1327"/>
    <cellStyle name="Обычный 9 2 2 3" xfId="293"/>
    <cellStyle name="Обычный 9 2 2 3 2" xfId="294"/>
    <cellStyle name="Обычный 9 2 2 3 2 2" xfId="646"/>
    <cellStyle name="Обычный 9 2 2 3 2 3" xfId="988"/>
    <cellStyle name="Обычный 9 2 2 3 2 4" xfId="1330"/>
    <cellStyle name="Обычный 9 2 2 3 3" xfId="645"/>
    <cellStyle name="Обычный 9 2 2 3 4" xfId="987"/>
    <cellStyle name="Обычный 9 2 2 3 5" xfId="1329"/>
    <cellStyle name="Обычный 9 2 2 4" xfId="295"/>
    <cellStyle name="Обычный 9 2 2 4 2" xfId="296"/>
    <cellStyle name="Обычный 9 2 2 4 2 2" xfId="648"/>
    <cellStyle name="Обычный 9 2 2 4 2 3" xfId="990"/>
    <cellStyle name="Обычный 9 2 2 4 2 4" xfId="1332"/>
    <cellStyle name="Обычный 9 2 2 4 3" xfId="647"/>
    <cellStyle name="Обычный 9 2 2 4 4" xfId="989"/>
    <cellStyle name="Обычный 9 2 2 4 5" xfId="1331"/>
    <cellStyle name="Обычный 9 2 2 5" xfId="297"/>
    <cellStyle name="Обычный 9 2 2 5 2" xfId="649"/>
    <cellStyle name="Обычный 9 2 2 5 3" xfId="991"/>
    <cellStyle name="Обычный 9 2 2 5 4" xfId="1333"/>
    <cellStyle name="Обычный 9 2 2 6" xfId="642"/>
    <cellStyle name="Обычный 9 2 2 7" xfId="984"/>
    <cellStyle name="Обычный 9 2 2 8" xfId="1326"/>
    <cellStyle name="Обычный 9 2 3" xfId="298"/>
    <cellStyle name="Обычный 9 2 3 2" xfId="299"/>
    <cellStyle name="Обычный 9 2 3 2 2" xfId="651"/>
    <cellStyle name="Обычный 9 2 3 2 3" xfId="993"/>
    <cellStyle name="Обычный 9 2 3 2 4" xfId="1335"/>
    <cellStyle name="Обычный 9 2 3 3" xfId="650"/>
    <cellStyle name="Обычный 9 2 3 4" xfId="992"/>
    <cellStyle name="Обычный 9 2 3 5" xfId="1334"/>
    <cellStyle name="Обычный 9 2 4" xfId="300"/>
    <cellStyle name="Обычный 9 2 4 2" xfId="301"/>
    <cellStyle name="Обычный 9 2 4 2 2" xfId="653"/>
    <cellStyle name="Обычный 9 2 4 2 3" xfId="995"/>
    <cellStyle name="Обычный 9 2 4 2 4" xfId="1337"/>
    <cellStyle name="Обычный 9 2 4 3" xfId="652"/>
    <cellStyle name="Обычный 9 2 4 4" xfId="994"/>
    <cellStyle name="Обычный 9 2 4 5" xfId="1336"/>
    <cellStyle name="Обычный 9 2 5" xfId="302"/>
    <cellStyle name="Обычный 9 2 5 2" xfId="654"/>
    <cellStyle name="Обычный 9 2 5 3" xfId="996"/>
    <cellStyle name="Обычный 9 2 5 4" xfId="1338"/>
    <cellStyle name="Обычный 9 2 6" xfId="641"/>
    <cellStyle name="Обычный 9 2 7" xfId="983"/>
    <cellStyle name="Обычный 9 2 8" xfId="1325"/>
    <cellStyle name="Обычный 9 3" xfId="303"/>
    <cellStyle name="Обычный 9 3 2" xfId="304"/>
    <cellStyle name="Обычный 9 3 2 2" xfId="305"/>
    <cellStyle name="Обычный 9 3 2 2 2" xfId="657"/>
    <cellStyle name="Обычный 9 3 2 2 3" xfId="999"/>
    <cellStyle name="Обычный 9 3 2 2 4" xfId="1341"/>
    <cellStyle name="Обычный 9 3 2 3" xfId="656"/>
    <cellStyle name="Обычный 9 3 2 4" xfId="998"/>
    <cellStyle name="Обычный 9 3 2 5" xfId="1340"/>
    <cellStyle name="Обычный 9 3 3" xfId="306"/>
    <cellStyle name="Обычный 9 3 3 2" xfId="307"/>
    <cellStyle name="Обычный 9 3 3 2 2" xfId="659"/>
    <cellStyle name="Обычный 9 3 3 2 3" xfId="1001"/>
    <cellStyle name="Обычный 9 3 3 2 4" xfId="1343"/>
    <cellStyle name="Обычный 9 3 3 3" xfId="658"/>
    <cellStyle name="Обычный 9 3 3 4" xfId="1000"/>
    <cellStyle name="Обычный 9 3 3 5" xfId="1342"/>
    <cellStyle name="Обычный 9 3 4" xfId="308"/>
    <cellStyle name="Обычный 9 3 4 2" xfId="309"/>
    <cellStyle name="Обычный 9 3 4 2 2" xfId="661"/>
    <cellStyle name="Обычный 9 3 4 2 3" xfId="1003"/>
    <cellStyle name="Обычный 9 3 4 2 4" xfId="1345"/>
    <cellStyle name="Обычный 9 3 4 3" xfId="660"/>
    <cellStyle name="Обычный 9 3 4 4" xfId="1002"/>
    <cellStyle name="Обычный 9 3 4 5" xfId="1344"/>
    <cellStyle name="Обычный 9 3 5" xfId="310"/>
    <cellStyle name="Обычный 9 3 5 2" xfId="662"/>
    <cellStyle name="Обычный 9 3 5 3" xfId="1004"/>
    <cellStyle name="Обычный 9 3 5 4" xfId="1346"/>
    <cellStyle name="Обычный 9 3 6" xfId="655"/>
    <cellStyle name="Обычный 9 3 7" xfId="997"/>
    <cellStyle name="Обычный 9 3 8" xfId="1339"/>
    <cellStyle name="Обычный 9 4" xfId="311"/>
    <cellStyle name="Обычный 9 4 2" xfId="312"/>
    <cellStyle name="Обычный 9 4 2 2" xfId="664"/>
    <cellStyle name="Обычный 9 4 2 3" xfId="1006"/>
    <cellStyle name="Обычный 9 4 2 4" xfId="1348"/>
    <cellStyle name="Обычный 9 4 3" xfId="663"/>
    <cellStyle name="Обычный 9 4 4" xfId="1005"/>
    <cellStyle name="Обычный 9 4 5" xfId="1347"/>
    <cellStyle name="Обычный 9 5" xfId="313"/>
    <cellStyle name="Обычный 9 5 2" xfId="314"/>
    <cellStyle name="Обычный 9 5 2 2" xfId="666"/>
    <cellStyle name="Обычный 9 5 2 3" xfId="1008"/>
    <cellStyle name="Обычный 9 5 2 4" xfId="1350"/>
    <cellStyle name="Обычный 9 5 3" xfId="665"/>
    <cellStyle name="Обычный 9 5 4" xfId="1007"/>
    <cellStyle name="Обычный 9 5 5" xfId="1349"/>
    <cellStyle name="Обычный 9 6" xfId="315"/>
    <cellStyle name="Обычный 9 6 2" xfId="667"/>
    <cellStyle name="Обычный 9 6 3" xfId="1009"/>
    <cellStyle name="Обычный 9 6 4" xfId="1351"/>
    <cellStyle name="Обычный 9 7" xfId="640"/>
    <cellStyle name="Обычный 9 8" xfId="982"/>
    <cellStyle name="Обычный 9 9" xfId="1324"/>
    <cellStyle name="Обычный_Форматы по компаниям_last" xfId="4"/>
    <cellStyle name="Плохой 2" xfId="316"/>
    <cellStyle name="Пояснение 2" xfId="317"/>
    <cellStyle name="Примечание 2" xfId="318"/>
    <cellStyle name="Процентный 2" xfId="319"/>
    <cellStyle name="Процентный 3" xfId="320"/>
    <cellStyle name="Процентный 4" xfId="1450"/>
    <cellStyle name="Связанная ячейка 2" xfId="321"/>
    <cellStyle name="Стиль 1" xfId="322"/>
    <cellStyle name="Текст предупреждения 2" xfId="323"/>
    <cellStyle name="Тысячи [0]_3Com" xfId="1451"/>
    <cellStyle name="Тысячи_3Com" xfId="1452"/>
    <cellStyle name="Финансовый 2" xfId="324"/>
    <cellStyle name="Финансовый 2 10" xfId="1010"/>
    <cellStyle name="Финансовый 2 11" xfId="1352"/>
    <cellStyle name="Финансовый 2 2" xfId="325"/>
    <cellStyle name="Финансовый 2 2 2" xfId="326"/>
    <cellStyle name="Финансовый 2 2 2 2" xfId="327"/>
    <cellStyle name="Финансовый 2 2 2 2 2" xfId="328"/>
    <cellStyle name="Финансовый 2 2 2 2 3" xfId="329"/>
    <cellStyle name="Финансовый 2 2 2 2 3 2" xfId="672"/>
    <cellStyle name="Финансовый 2 2 2 2 3 3" xfId="1014"/>
    <cellStyle name="Финансовый 2 2 2 2 3 4" xfId="1356"/>
    <cellStyle name="Финансовый 2 2 2 2 4" xfId="671"/>
    <cellStyle name="Финансовый 2 2 2 2 5" xfId="1013"/>
    <cellStyle name="Финансовый 2 2 2 2 6" xfId="1355"/>
    <cellStyle name="Финансовый 2 2 2 3" xfId="330"/>
    <cellStyle name="Финансовый 2 2 2 3 2" xfId="331"/>
    <cellStyle name="Финансовый 2 2 2 3 2 2" xfId="674"/>
    <cellStyle name="Финансовый 2 2 2 3 2 3" xfId="1016"/>
    <cellStyle name="Финансовый 2 2 2 3 2 4" xfId="1358"/>
    <cellStyle name="Финансовый 2 2 2 3 3" xfId="673"/>
    <cellStyle name="Финансовый 2 2 2 3 4" xfId="1015"/>
    <cellStyle name="Финансовый 2 2 2 3 5" xfId="1357"/>
    <cellStyle name="Финансовый 2 2 2 4" xfId="332"/>
    <cellStyle name="Финансовый 2 2 2 4 2" xfId="675"/>
    <cellStyle name="Финансовый 2 2 2 4 3" xfId="1017"/>
    <cellStyle name="Финансовый 2 2 2 4 4" xfId="1359"/>
    <cellStyle name="Финансовый 2 2 2 5" xfId="670"/>
    <cellStyle name="Финансовый 2 2 2 6" xfId="1012"/>
    <cellStyle name="Финансовый 2 2 2 7" xfId="1354"/>
    <cellStyle name="Финансовый 2 2 3" xfId="333"/>
    <cellStyle name="Финансовый 2 2 3 2" xfId="334"/>
    <cellStyle name="Финансовый 2 2 3 2 2" xfId="677"/>
    <cellStyle name="Финансовый 2 2 3 2 3" xfId="1019"/>
    <cellStyle name="Финансовый 2 2 3 2 4" xfId="1361"/>
    <cellStyle name="Финансовый 2 2 3 3" xfId="676"/>
    <cellStyle name="Финансовый 2 2 3 4" xfId="1018"/>
    <cellStyle name="Финансовый 2 2 3 5" xfId="1360"/>
    <cellStyle name="Финансовый 2 2 4" xfId="335"/>
    <cellStyle name="Финансовый 2 2 4 2" xfId="336"/>
    <cellStyle name="Финансовый 2 2 4 2 2" xfId="679"/>
    <cellStyle name="Финансовый 2 2 4 2 3" xfId="1021"/>
    <cellStyle name="Финансовый 2 2 4 2 4" xfId="1363"/>
    <cellStyle name="Финансовый 2 2 4 3" xfId="678"/>
    <cellStyle name="Финансовый 2 2 4 4" xfId="1020"/>
    <cellStyle name="Финансовый 2 2 4 5" xfId="1362"/>
    <cellStyle name="Финансовый 2 2 5" xfId="337"/>
    <cellStyle name="Финансовый 2 2 5 2" xfId="680"/>
    <cellStyle name="Финансовый 2 2 5 3" xfId="1022"/>
    <cellStyle name="Финансовый 2 2 5 4" xfId="1364"/>
    <cellStyle name="Финансовый 2 2 6" xfId="669"/>
    <cellStyle name="Финансовый 2 2 7" xfId="1011"/>
    <cellStyle name="Финансовый 2 2 8" xfId="1353"/>
    <cellStyle name="Финансовый 2 3" xfId="338"/>
    <cellStyle name="Финансовый 2 3 2" xfId="339"/>
    <cellStyle name="Финансовый 2 3 2 2" xfId="340"/>
    <cellStyle name="Финансовый 2 3 2 2 2" xfId="341"/>
    <cellStyle name="Финансовый 2 3 2 2 2 2" xfId="684"/>
    <cellStyle name="Финансовый 2 3 2 2 2 3" xfId="1026"/>
    <cellStyle name="Финансовый 2 3 2 2 2 4" xfId="1368"/>
    <cellStyle name="Финансовый 2 3 2 2 3" xfId="683"/>
    <cellStyle name="Финансовый 2 3 2 2 4" xfId="1025"/>
    <cellStyle name="Финансовый 2 3 2 2 5" xfId="1367"/>
    <cellStyle name="Финансовый 2 3 2 3" xfId="342"/>
    <cellStyle name="Финансовый 2 3 2 3 2" xfId="343"/>
    <cellStyle name="Финансовый 2 3 2 3 2 2" xfId="686"/>
    <cellStyle name="Финансовый 2 3 2 3 2 3" xfId="1028"/>
    <cellStyle name="Финансовый 2 3 2 3 2 4" xfId="1370"/>
    <cellStyle name="Финансовый 2 3 2 3 3" xfId="685"/>
    <cellStyle name="Финансовый 2 3 2 3 4" xfId="1027"/>
    <cellStyle name="Финансовый 2 3 2 3 5" xfId="1369"/>
    <cellStyle name="Финансовый 2 3 2 4" xfId="344"/>
    <cellStyle name="Финансовый 2 3 2 4 2" xfId="687"/>
    <cellStyle name="Финансовый 2 3 2 4 3" xfId="1029"/>
    <cellStyle name="Финансовый 2 3 2 4 4" xfId="1371"/>
    <cellStyle name="Финансовый 2 3 2 5" xfId="682"/>
    <cellStyle name="Финансовый 2 3 2 6" xfId="1024"/>
    <cellStyle name="Финансовый 2 3 2 7" xfId="1366"/>
    <cellStyle name="Финансовый 2 3 3" xfId="345"/>
    <cellStyle name="Финансовый 2 3 3 2" xfId="346"/>
    <cellStyle name="Финансовый 2 3 3 2 2" xfId="689"/>
    <cellStyle name="Финансовый 2 3 3 2 3" xfId="1031"/>
    <cellStyle name="Финансовый 2 3 3 2 4" xfId="1373"/>
    <cellStyle name="Финансовый 2 3 3 3" xfId="688"/>
    <cellStyle name="Финансовый 2 3 3 4" xfId="1030"/>
    <cellStyle name="Финансовый 2 3 3 5" xfId="1372"/>
    <cellStyle name="Финансовый 2 3 4" xfId="347"/>
    <cellStyle name="Финансовый 2 3 4 2" xfId="348"/>
    <cellStyle name="Финансовый 2 3 4 2 2" xfId="691"/>
    <cellStyle name="Финансовый 2 3 4 2 3" xfId="1033"/>
    <cellStyle name="Финансовый 2 3 4 2 4" xfId="1375"/>
    <cellStyle name="Финансовый 2 3 4 3" xfId="690"/>
    <cellStyle name="Финансовый 2 3 4 4" xfId="1032"/>
    <cellStyle name="Финансовый 2 3 4 5" xfId="1374"/>
    <cellStyle name="Финансовый 2 3 5" xfId="349"/>
    <cellStyle name="Финансовый 2 3 5 2" xfId="692"/>
    <cellStyle name="Финансовый 2 3 5 3" xfId="1034"/>
    <cellStyle name="Финансовый 2 3 5 4" xfId="1376"/>
    <cellStyle name="Финансовый 2 3 6" xfId="681"/>
    <cellStyle name="Финансовый 2 3 7" xfId="1023"/>
    <cellStyle name="Финансовый 2 3 8" xfId="1365"/>
    <cellStyle name="Финансовый 2 4" xfId="350"/>
    <cellStyle name="Финансовый 2 4 2" xfId="351"/>
    <cellStyle name="Финансовый 2 4 2 2" xfId="352"/>
    <cellStyle name="Финансовый 2 4 2 2 2" xfId="695"/>
    <cellStyle name="Финансовый 2 4 2 2 3" xfId="1037"/>
    <cellStyle name="Финансовый 2 4 2 2 4" xfId="1379"/>
    <cellStyle name="Финансовый 2 4 2 3" xfId="694"/>
    <cellStyle name="Финансовый 2 4 2 4" xfId="1036"/>
    <cellStyle name="Финансовый 2 4 2 5" xfId="1378"/>
    <cellStyle name="Финансовый 2 4 3" xfId="353"/>
    <cellStyle name="Финансовый 2 4 3 2" xfId="354"/>
    <cellStyle name="Финансовый 2 4 3 2 2" xfId="697"/>
    <cellStyle name="Финансовый 2 4 3 2 3" xfId="1039"/>
    <cellStyle name="Финансовый 2 4 3 2 4" xfId="1381"/>
    <cellStyle name="Финансовый 2 4 3 3" xfId="696"/>
    <cellStyle name="Финансовый 2 4 3 4" xfId="1038"/>
    <cellStyle name="Финансовый 2 4 3 5" xfId="1380"/>
    <cellStyle name="Финансовый 2 4 4" xfId="355"/>
    <cellStyle name="Финансовый 2 4 4 2" xfId="698"/>
    <cellStyle name="Финансовый 2 4 4 3" xfId="1040"/>
    <cellStyle name="Финансовый 2 4 4 4" xfId="1382"/>
    <cellStyle name="Финансовый 2 4 5" xfId="693"/>
    <cellStyle name="Финансовый 2 4 6" xfId="1035"/>
    <cellStyle name="Финансовый 2 4 7" xfId="1377"/>
    <cellStyle name="Финансовый 2 5" xfId="356"/>
    <cellStyle name="Финансовый 2 5 2" xfId="357"/>
    <cellStyle name="Финансовый 2 5 2 2" xfId="700"/>
    <cellStyle name="Финансовый 2 5 2 3" xfId="1042"/>
    <cellStyle name="Финансовый 2 5 2 4" xfId="1384"/>
    <cellStyle name="Финансовый 2 5 3" xfId="699"/>
    <cellStyle name="Финансовый 2 5 4" xfId="1041"/>
    <cellStyle name="Финансовый 2 5 5" xfId="1383"/>
    <cellStyle name="Финансовый 2 6" xfId="358"/>
    <cellStyle name="Финансовый 2 6 2" xfId="359"/>
    <cellStyle name="Финансовый 2 6 2 2" xfId="702"/>
    <cellStyle name="Финансовый 2 6 2 3" xfId="1044"/>
    <cellStyle name="Финансовый 2 6 2 4" xfId="1386"/>
    <cellStyle name="Финансовый 2 6 3" xfId="701"/>
    <cellStyle name="Финансовый 2 6 4" xfId="1043"/>
    <cellStyle name="Финансовый 2 6 5" xfId="1385"/>
    <cellStyle name="Финансовый 2 7" xfId="360"/>
    <cellStyle name="Финансовый 2 7 2" xfId="361"/>
    <cellStyle name="Финансовый 2 7 2 2" xfId="704"/>
    <cellStyle name="Финансовый 2 7 2 3" xfId="1046"/>
    <cellStyle name="Финансовый 2 7 2 4" xfId="1388"/>
    <cellStyle name="Финансовый 2 7 3" xfId="703"/>
    <cellStyle name="Финансовый 2 7 4" xfId="1045"/>
    <cellStyle name="Финансовый 2 7 5" xfId="1387"/>
    <cellStyle name="Финансовый 2 8" xfId="362"/>
    <cellStyle name="Финансовый 2 8 2" xfId="705"/>
    <cellStyle name="Финансовый 2 8 3" xfId="1047"/>
    <cellStyle name="Финансовый 2 8 4" xfId="1389"/>
    <cellStyle name="Финансовый 2 9" xfId="668"/>
    <cellStyle name="Финансовый 3" xfId="363"/>
    <cellStyle name="Финансовый 3 10" xfId="1048"/>
    <cellStyle name="Финансовый 3 11" xfId="1390"/>
    <cellStyle name="Финансовый 3 2" xfId="364"/>
    <cellStyle name="Финансовый 3 2 2" xfId="365"/>
    <cellStyle name="Финансовый 3 2 2 2" xfId="366"/>
    <cellStyle name="Финансовый 3 2 2 2 2" xfId="367"/>
    <cellStyle name="Финансовый 3 2 2 2 2 2" xfId="710"/>
    <cellStyle name="Финансовый 3 2 2 2 2 3" xfId="1052"/>
    <cellStyle name="Финансовый 3 2 2 2 2 4" xfId="1394"/>
    <cellStyle name="Финансовый 3 2 2 2 3" xfId="709"/>
    <cellStyle name="Финансовый 3 2 2 2 4" xfId="1051"/>
    <cellStyle name="Финансовый 3 2 2 2 5" xfId="1393"/>
    <cellStyle name="Финансовый 3 2 2 3" xfId="368"/>
    <cellStyle name="Финансовый 3 2 2 3 2" xfId="369"/>
    <cellStyle name="Финансовый 3 2 2 3 2 2" xfId="712"/>
    <cellStyle name="Финансовый 3 2 2 3 2 3" xfId="1054"/>
    <cellStyle name="Финансовый 3 2 2 3 2 4" xfId="1396"/>
    <cellStyle name="Финансовый 3 2 2 3 3" xfId="711"/>
    <cellStyle name="Финансовый 3 2 2 3 4" xfId="1053"/>
    <cellStyle name="Финансовый 3 2 2 3 5" xfId="1395"/>
    <cellStyle name="Финансовый 3 2 2 4" xfId="370"/>
    <cellStyle name="Финансовый 3 2 2 4 2" xfId="713"/>
    <cellStyle name="Финансовый 3 2 2 4 3" xfId="1055"/>
    <cellStyle name="Финансовый 3 2 2 4 4" xfId="1397"/>
    <cellStyle name="Финансовый 3 2 2 5" xfId="708"/>
    <cellStyle name="Финансовый 3 2 2 6" xfId="1050"/>
    <cellStyle name="Финансовый 3 2 2 7" xfId="1392"/>
    <cellStyle name="Финансовый 3 2 3" xfId="371"/>
    <cellStyle name="Финансовый 3 2 3 2" xfId="372"/>
    <cellStyle name="Финансовый 3 2 3 2 2" xfId="715"/>
    <cellStyle name="Финансовый 3 2 3 2 3" xfId="1057"/>
    <cellStyle name="Финансовый 3 2 3 2 4" xfId="1399"/>
    <cellStyle name="Финансовый 3 2 3 3" xfId="714"/>
    <cellStyle name="Финансовый 3 2 3 4" xfId="1056"/>
    <cellStyle name="Финансовый 3 2 3 5" xfId="1398"/>
    <cellStyle name="Финансовый 3 2 4" xfId="373"/>
    <cellStyle name="Финансовый 3 2 4 2" xfId="374"/>
    <cellStyle name="Финансовый 3 2 4 2 2" xfId="717"/>
    <cellStyle name="Финансовый 3 2 4 2 3" xfId="1059"/>
    <cellStyle name="Финансовый 3 2 4 2 4" xfId="1401"/>
    <cellStyle name="Финансовый 3 2 4 3" xfId="716"/>
    <cellStyle name="Финансовый 3 2 4 4" xfId="1058"/>
    <cellStyle name="Финансовый 3 2 4 5" xfId="1400"/>
    <cellStyle name="Финансовый 3 2 5" xfId="375"/>
    <cellStyle name="Финансовый 3 2 5 2" xfId="718"/>
    <cellStyle name="Финансовый 3 2 5 3" xfId="1060"/>
    <cellStyle name="Финансовый 3 2 5 4" xfId="1402"/>
    <cellStyle name="Финансовый 3 2 6" xfId="707"/>
    <cellStyle name="Финансовый 3 2 7" xfId="1049"/>
    <cellStyle name="Финансовый 3 2 8" xfId="1391"/>
    <cellStyle name="Финансовый 3 3" xfId="376"/>
    <cellStyle name="Финансовый 3 3 2" xfId="377"/>
    <cellStyle name="Финансовый 3 3 2 2" xfId="378"/>
    <cellStyle name="Финансовый 3 3 2 2 2" xfId="379"/>
    <cellStyle name="Финансовый 3 3 2 2 2 2" xfId="722"/>
    <cellStyle name="Финансовый 3 3 2 2 2 3" xfId="1064"/>
    <cellStyle name="Финансовый 3 3 2 2 2 4" xfId="1406"/>
    <cellStyle name="Финансовый 3 3 2 2 3" xfId="721"/>
    <cellStyle name="Финансовый 3 3 2 2 4" xfId="1063"/>
    <cellStyle name="Финансовый 3 3 2 2 5" xfId="1405"/>
    <cellStyle name="Финансовый 3 3 2 3" xfId="380"/>
    <cellStyle name="Финансовый 3 3 2 3 2" xfId="381"/>
    <cellStyle name="Финансовый 3 3 2 3 2 2" xfId="724"/>
    <cellStyle name="Финансовый 3 3 2 3 2 3" xfId="1066"/>
    <cellStyle name="Финансовый 3 3 2 3 2 4" xfId="1408"/>
    <cellStyle name="Финансовый 3 3 2 3 3" xfId="723"/>
    <cellStyle name="Финансовый 3 3 2 3 4" xfId="1065"/>
    <cellStyle name="Финансовый 3 3 2 3 5" xfId="1407"/>
    <cellStyle name="Финансовый 3 3 2 4" xfId="382"/>
    <cellStyle name="Финансовый 3 3 2 4 2" xfId="725"/>
    <cellStyle name="Финансовый 3 3 2 4 3" xfId="1067"/>
    <cellStyle name="Финансовый 3 3 2 4 4" xfId="1409"/>
    <cellStyle name="Финансовый 3 3 2 5" xfId="720"/>
    <cellStyle name="Финансовый 3 3 2 6" xfId="1062"/>
    <cellStyle name="Финансовый 3 3 2 7" xfId="1404"/>
    <cellStyle name="Финансовый 3 3 3" xfId="383"/>
    <cellStyle name="Финансовый 3 3 3 2" xfId="384"/>
    <cellStyle name="Финансовый 3 3 3 2 2" xfId="727"/>
    <cellStyle name="Финансовый 3 3 3 2 3" xfId="1069"/>
    <cellStyle name="Финансовый 3 3 3 2 4" xfId="1411"/>
    <cellStyle name="Финансовый 3 3 3 3" xfId="726"/>
    <cellStyle name="Финансовый 3 3 3 4" xfId="1068"/>
    <cellStyle name="Финансовый 3 3 3 5" xfId="1410"/>
    <cellStyle name="Финансовый 3 3 4" xfId="385"/>
    <cellStyle name="Финансовый 3 3 4 2" xfId="386"/>
    <cellStyle name="Финансовый 3 3 4 2 2" xfId="729"/>
    <cellStyle name="Финансовый 3 3 4 2 3" xfId="1071"/>
    <cellStyle name="Финансовый 3 3 4 2 4" xfId="1413"/>
    <cellStyle name="Финансовый 3 3 4 3" xfId="728"/>
    <cellStyle name="Финансовый 3 3 4 4" xfId="1070"/>
    <cellStyle name="Финансовый 3 3 4 5" xfId="1412"/>
    <cellStyle name="Финансовый 3 3 5" xfId="387"/>
    <cellStyle name="Финансовый 3 3 5 2" xfId="730"/>
    <cellStyle name="Финансовый 3 3 5 3" xfId="1072"/>
    <cellStyle name="Финансовый 3 3 5 4" xfId="1414"/>
    <cellStyle name="Финансовый 3 3 6" xfId="719"/>
    <cellStyle name="Финансовый 3 3 7" xfId="1061"/>
    <cellStyle name="Финансовый 3 3 8" xfId="1403"/>
    <cellStyle name="Финансовый 3 4" xfId="388"/>
    <cellStyle name="Финансовый 3 4 2" xfId="389"/>
    <cellStyle name="Финансовый 3 4 2 2" xfId="390"/>
    <cellStyle name="Финансовый 3 4 2 2 2" xfId="733"/>
    <cellStyle name="Финансовый 3 4 2 2 3" xfId="1075"/>
    <cellStyle name="Финансовый 3 4 2 2 4" xfId="1417"/>
    <cellStyle name="Финансовый 3 4 2 3" xfId="732"/>
    <cellStyle name="Финансовый 3 4 2 4" xfId="1074"/>
    <cellStyle name="Финансовый 3 4 2 5" xfId="1416"/>
    <cellStyle name="Финансовый 3 4 3" xfId="391"/>
    <cellStyle name="Финансовый 3 4 3 2" xfId="392"/>
    <cellStyle name="Финансовый 3 4 3 2 2" xfId="735"/>
    <cellStyle name="Финансовый 3 4 3 2 3" xfId="1077"/>
    <cellStyle name="Финансовый 3 4 3 2 4" xfId="1419"/>
    <cellStyle name="Финансовый 3 4 3 3" xfId="734"/>
    <cellStyle name="Финансовый 3 4 3 4" xfId="1076"/>
    <cellStyle name="Финансовый 3 4 3 5" xfId="1418"/>
    <cellStyle name="Финансовый 3 4 4" xfId="393"/>
    <cellStyle name="Финансовый 3 4 4 2" xfId="736"/>
    <cellStyle name="Финансовый 3 4 4 3" xfId="1078"/>
    <cellStyle name="Финансовый 3 4 4 4" xfId="1420"/>
    <cellStyle name="Финансовый 3 4 5" xfId="731"/>
    <cellStyle name="Финансовый 3 4 6" xfId="1073"/>
    <cellStyle name="Финансовый 3 4 7" xfId="1415"/>
    <cellStyle name="Финансовый 3 5" xfId="394"/>
    <cellStyle name="Финансовый 3 5 2" xfId="395"/>
    <cellStyle name="Финансовый 3 5 2 2" xfId="738"/>
    <cellStyle name="Финансовый 3 5 2 3" xfId="1080"/>
    <cellStyle name="Финансовый 3 5 2 4" xfId="1422"/>
    <cellStyle name="Финансовый 3 5 3" xfId="737"/>
    <cellStyle name="Финансовый 3 5 4" xfId="1079"/>
    <cellStyle name="Финансовый 3 5 5" xfId="1421"/>
    <cellStyle name="Финансовый 3 6" xfId="396"/>
    <cellStyle name="Финансовый 3 6 2" xfId="397"/>
    <cellStyle name="Финансовый 3 6 2 2" xfId="740"/>
    <cellStyle name="Финансовый 3 6 2 3" xfId="1082"/>
    <cellStyle name="Финансовый 3 6 2 4" xfId="1424"/>
    <cellStyle name="Финансовый 3 6 3" xfId="739"/>
    <cellStyle name="Финансовый 3 6 4" xfId="1081"/>
    <cellStyle name="Финансовый 3 6 5" xfId="1423"/>
    <cellStyle name="Финансовый 3 7" xfId="398"/>
    <cellStyle name="Финансовый 3 7 2" xfId="399"/>
    <cellStyle name="Финансовый 3 7 2 2" xfId="742"/>
    <cellStyle name="Финансовый 3 7 2 3" xfId="1084"/>
    <cellStyle name="Финансовый 3 7 2 4" xfId="1426"/>
    <cellStyle name="Финансовый 3 7 3" xfId="741"/>
    <cellStyle name="Финансовый 3 7 4" xfId="1083"/>
    <cellStyle name="Финансовый 3 7 5" xfId="1425"/>
    <cellStyle name="Финансовый 3 8" xfId="400"/>
    <cellStyle name="Финансовый 3 8 2" xfId="743"/>
    <cellStyle name="Финансовый 3 8 3" xfId="1085"/>
    <cellStyle name="Финансовый 3 8 4" xfId="1427"/>
    <cellStyle name="Финансовый 3 9" xfId="706"/>
    <cellStyle name="Финансовый 4" xfId="1453"/>
    <cellStyle name="Хороший 2" xfId="401"/>
    <cellStyle name="Џђћ–…ќ’ќ›‰" xfId="1454"/>
  </cellStyles>
  <dxfs count="2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0;/&#1048;&#1055;%202024%20&#1082;&#1086;&#1088;&#1088;%20&#1080;%202025-2029%20&#1075;&#1075;/&#1088;&#1072;&#1073;%20&#1084;&#1072;&#1090;&#1077;&#1088;&#1080;&#1072;&#1083;/&#1048;&#1055;&#1056;%202024-2029%20&#1075;&#1075;_&#1087;&#1088;&#1077;&#1076;&#1083;&#1086;&#1078;&#1077;&#1085;&#1080;&#1103;%20&#1056;&#1069;&#1057;&#1050;_&#1085;&#1072;%20&#1086;&#1090;&#1087;&#1088;&#1072;&#1074;&#1082;&#1091;%20&#1074;%20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0;/&#1048;&#1055;%202024%20&#1082;&#1086;&#1088;&#1088;%20&#1080;%202025-2029%20&#1075;&#1075;/&#1055;&#1088;&#1080;&#1082;&#1072;&#1079;%20&#1056;&#1069;&#1050;&#1072;/&#1055;&#1040;&#1054;%20&#1056;&#1069;&#1057;&#1050;_&#1092;&#1086;&#1088;&#1084;&#1099;%20&#1088;&#1077;&#1096;&#1077;&#1085;&#1080;&#1103;%20&#1087;&#1086;%20&#1048;&#1055;&#1056;%202024-2029%20(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0;/&#1048;&#1055;%202025%20&#1082;&#1086;&#1088;&#1088;%20&#1080;%202026-2030%20&#1075;&#1075;/&#1088;&#1072;&#1073;%20&#1084;&#1072;&#1090;&#1077;&#1088;&#1080;&#1072;&#1083;/&#1048;&#1055;&#1056;%202025-2030%20&#1075;&#1075;_&#1087;&#1088;&#1077;&#1076;&#1083;&#1086;&#1078;&#1077;&#1085;&#1080;&#1103;%20&#1056;&#1069;&#1057;&#105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0;/&#1054;&#1090;&#1095;&#1077;&#1090;&#1099;%20&#1076;&#1086;%205%20&#1095;&#1080;&#1089;&#1083;&#1072;%20&#1077;&#1078;&#1077;&#1084;&#1077;&#1089;&#1103;&#1095;&#1085;&#1086;/2024/&#1076;&#1077;&#1082;&#1072;&#1073;&#1088;&#1100;/&#1092;&#1072;&#1082;&#1090;%202024/&#1056;&#1069;&#1057;&#1050;_&#1054;&#1090;&#1095;&#1077;&#1090;%20&#1087;&#1086;%20&#1048;&#1055;_12%20&#1084;&#1077;&#1089;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 и осв"/>
      <sheetName val="Лист3"/>
    </sheetNames>
    <sheetDataSet>
      <sheetData sheetId="0">
        <row r="9">
          <cell r="BC9">
            <v>174434.7942295442</v>
          </cell>
        </row>
        <row r="55">
          <cell r="BB55">
            <v>711.90739253355389</v>
          </cell>
        </row>
        <row r="56">
          <cell r="AW56">
            <v>680.73024330322642</v>
          </cell>
        </row>
        <row r="66">
          <cell r="M66">
            <v>4334.2752844063989</v>
          </cell>
        </row>
        <row r="78">
          <cell r="AN78">
            <v>147616.74834166665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</sheetNames>
    <sheetDataSet>
      <sheetData sheetId="0" refreshError="1"/>
      <sheetData sheetId="1" refreshError="1"/>
      <sheetData sheetId="2">
        <row r="15">
          <cell r="E15">
            <v>1175.1352554663836</v>
          </cell>
          <cell r="AJ15">
            <v>7.9220998239975291</v>
          </cell>
          <cell r="AK15">
            <v>208.27068230983861</v>
          </cell>
          <cell r="AN15">
            <v>164.2</v>
          </cell>
          <cell r="AO15">
            <v>15081</v>
          </cell>
          <cell r="AV15">
            <v>1.4513740947355322</v>
          </cell>
          <cell r="AW15">
            <v>192.67471999724734</v>
          </cell>
          <cell r="AZ15">
            <v>378.42</v>
          </cell>
          <cell r="BA15">
            <v>13313</v>
          </cell>
          <cell r="BH15">
            <v>0</v>
          </cell>
          <cell r="BI15">
            <v>161.56737359201441</v>
          </cell>
          <cell r="BL15">
            <v>215.4</v>
          </cell>
          <cell r="BM15">
            <v>10847</v>
          </cell>
          <cell r="BT15">
            <v>0</v>
          </cell>
          <cell r="BU15">
            <v>162.72162789522059</v>
          </cell>
          <cell r="BX15">
            <v>215</v>
          </cell>
          <cell r="BY15">
            <v>10787</v>
          </cell>
          <cell r="BZ15">
            <v>0</v>
          </cell>
          <cell r="CA15">
            <v>174.4347942295442</v>
          </cell>
          <cell r="CE15">
            <v>11471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 и осв"/>
      <sheetName val="Лист3"/>
    </sheetNames>
    <sheetDataSet>
      <sheetData sheetId="0">
        <row r="9">
          <cell r="O9">
            <v>321754.43653081509</v>
          </cell>
          <cell r="Q9">
            <v>21428</v>
          </cell>
          <cell r="Y9">
            <v>225977.95594610352</v>
          </cell>
          <cell r="Z9">
            <v>13360</v>
          </cell>
          <cell r="AH9">
            <v>155180.63764594827</v>
          </cell>
          <cell r="AI9">
            <v>10867</v>
          </cell>
          <cell r="AQ9">
            <v>150954.1846976337</v>
          </cell>
          <cell r="AR9">
            <v>10787</v>
          </cell>
          <cell r="AZ9">
            <v>158306.61227597328</v>
          </cell>
          <cell r="BA9">
            <v>11471</v>
          </cell>
          <cell r="BF9">
            <v>161386.88729015051</v>
          </cell>
        </row>
        <row r="34">
          <cell r="J34">
            <v>6135.9999999999991</v>
          </cell>
        </row>
        <row r="36">
          <cell r="J36">
            <v>5638.4</v>
          </cell>
        </row>
        <row r="112">
          <cell r="BG112">
            <v>11386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9">
          <cell r="F9">
            <v>112.668551448</v>
          </cell>
        </row>
        <row r="67">
          <cell r="W67">
            <v>106.21735641999999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DL118"/>
  <sheetViews>
    <sheetView tabSelected="1" view="pageBreakPreview" zoomScale="55" zoomScaleNormal="100" zoomScaleSheetLayoutView="55" workbookViewId="0">
      <pane xSplit="2" ySplit="20" topLeftCell="R40" activePane="bottomRight" state="frozenSplit"/>
      <selection pane="topRight" activeCell="B8" sqref="B8"/>
      <selection pane="bottomLeft" activeCell="A21" sqref="A21"/>
      <selection pane="bottomRight" activeCell="Z46" sqref="Z46"/>
    </sheetView>
  </sheetViews>
  <sheetFormatPr defaultRowHeight="24" customHeight="1" outlineLevelRow="1"/>
  <cols>
    <col min="1" max="1" width="11.625" style="2" customWidth="1"/>
    <col min="2" max="2" width="64.25" style="2" customWidth="1"/>
    <col min="3" max="3" width="16.125" style="2" customWidth="1"/>
    <col min="4" max="4" width="13.25" style="2" customWidth="1"/>
    <col min="5" max="5" width="13.125" style="2" customWidth="1"/>
    <col min="6" max="6" width="12.125" style="2" customWidth="1"/>
    <col min="7" max="8" width="12.125" style="2" bestFit="1" customWidth="1"/>
    <col min="9" max="9" width="6.5" style="2" customWidth="1"/>
    <col min="10" max="10" width="14.5" style="2" customWidth="1"/>
    <col min="11" max="11" width="11.75" style="2" customWidth="1"/>
    <col min="12" max="12" width="14.5" style="2" customWidth="1"/>
    <col min="13" max="13" width="14.5" style="2" bestFit="1" customWidth="1"/>
    <col min="14" max="16" width="12.125" style="2" bestFit="1" customWidth="1"/>
    <col min="17" max="17" width="15.625" style="2" customWidth="1"/>
    <col min="18" max="24" width="11.5" style="2" customWidth="1"/>
    <col min="25" max="25" width="16.5" style="2" customWidth="1"/>
    <col min="26" max="29" width="11.5" style="2" customWidth="1"/>
    <col min="30" max="30" width="11.25" style="2" customWidth="1"/>
    <col min="31" max="31" width="15.625" style="2" customWidth="1"/>
    <col min="32" max="32" width="6" style="2" customWidth="1"/>
    <col min="33" max="33" width="8.25" style="2" customWidth="1"/>
    <col min="34" max="34" width="11" style="2" customWidth="1"/>
    <col min="35" max="35" width="10.375" style="2" customWidth="1"/>
    <col min="36" max="36" width="12.375" style="2" customWidth="1"/>
    <col min="37" max="37" width="18.25" style="2" customWidth="1"/>
    <col min="38" max="38" width="6" style="2" customWidth="1"/>
    <col min="39" max="39" width="9.375" style="2" customWidth="1"/>
    <col min="40" max="40" width="8.125" style="2" customWidth="1"/>
    <col min="41" max="41" width="10.125" style="2" customWidth="1"/>
    <col min="42" max="42" width="11" style="2" customWidth="1"/>
    <col min="43" max="43" width="14.5" style="2" bestFit="1" customWidth="1"/>
    <col min="44" max="44" width="6" style="2" customWidth="1"/>
    <col min="45" max="45" width="9.375" style="2" customWidth="1"/>
    <col min="46" max="46" width="10.625" style="2" customWidth="1"/>
    <col min="47" max="47" width="12.875" style="2" customWidth="1"/>
    <col min="48" max="48" width="11.375" style="2" customWidth="1"/>
    <col min="49" max="49" width="12.125" style="2" customWidth="1"/>
    <col min="50" max="50" width="11.625" style="2" customWidth="1"/>
    <col min="51" max="51" width="8.75" style="2" customWidth="1"/>
    <col min="52" max="52" width="8.875" style="2" customWidth="1"/>
    <col min="53" max="53" width="8.75" style="2" customWidth="1"/>
    <col min="54" max="54" width="12.25" style="2" customWidth="1"/>
    <col min="55" max="55" width="11.375" style="2" customWidth="1"/>
    <col min="56" max="56" width="6" style="2" customWidth="1"/>
    <col min="57" max="57" width="8.75" style="2" customWidth="1"/>
    <col min="58" max="58" width="8.25" style="2" customWidth="1"/>
    <col min="59" max="59" width="10.375" style="2" customWidth="1"/>
    <col min="60" max="60" width="12.125" style="2" customWidth="1"/>
    <col min="61" max="61" width="13.875" style="2" customWidth="1"/>
    <col min="62" max="62" width="6" style="2" customWidth="1"/>
    <col min="63" max="63" width="8.875" style="2" customWidth="1"/>
    <col min="64" max="64" width="9" style="2" customWidth="1"/>
    <col min="65" max="65" width="10.125" style="2" customWidth="1"/>
    <col min="66" max="66" width="12.375" style="2" customWidth="1"/>
    <col min="67" max="67" width="14" style="2" customWidth="1"/>
    <col min="68" max="69" width="6" style="2" customWidth="1"/>
    <col min="70" max="70" width="7.875" style="2" customWidth="1"/>
    <col min="71" max="71" width="12.125" style="2" customWidth="1"/>
    <col min="72" max="72" width="8" style="2" customWidth="1"/>
    <col min="73" max="73" width="14.5" style="2" customWidth="1"/>
    <col min="74" max="75" width="6" style="2" customWidth="1"/>
    <col min="76" max="76" width="7.875" style="2" customWidth="1"/>
    <col min="77" max="77" width="9" style="2" customWidth="1"/>
    <col min="78" max="78" width="14.125" style="2" customWidth="1"/>
    <col min="79" max="79" width="14.25" style="2" customWidth="1"/>
    <col min="80" max="80" width="6" style="2" customWidth="1"/>
    <col min="81" max="81" width="5.75" style="2" customWidth="1"/>
    <col min="82" max="82" width="7.875" style="2" customWidth="1"/>
    <col min="83" max="89" width="10" style="2" customWidth="1"/>
    <col min="90" max="90" width="8.375" style="2" customWidth="1"/>
    <col min="91" max="91" width="12.125" style="2" customWidth="1"/>
    <col min="92" max="92" width="6" style="2" customWidth="1"/>
    <col min="93" max="93" width="7.875" style="2" customWidth="1"/>
    <col min="94" max="94" width="11.875" style="2" customWidth="1"/>
    <col min="95" max="95" width="10.375" style="2" customWidth="1"/>
    <col min="96" max="96" width="12.5" style="2" customWidth="1"/>
    <col min="97" max="97" width="16" style="2" customWidth="1"/>
    <col min="98" max="98" width="10.25" style="2" customWidth="1"/>
    <col min="99" max="99" width="6.375" style="2" customWidth="1"/>
    <col min="100" max="100" width="9.5" style="2" customWidth="1"/>
    <col min="101" max="101" width="11.875" style="2" customWidth="1"/>
    <col min="102" max="102" width="86.625" style="1" customWidth="1"/>
    <col min="103" max="103" width="10.875" style="1" customWidth="1"/>
    <col min="104" max="104" width="3.75" style="1" customWidth="1"/>
    <col min="105" max="105" width="3.875" style="1" customWidth="1"/>
    <col min="106" max="106" width="4.5" style="1" customWidth="1"/>
    <col min="107" max="107" width="5" style="1" customWidth="1"/>
    <col min="108" max="108" width="5.5" style="1" customWidth="1"/>
    <col min="109" max="109" width="5.75" style="1" customWidth="1"/>
    <col min="110" max="110" width="5.5" style="1" customWidth="1"/>
    <col min="111" max="112" width="5" style="1" customWidth="1"/>
    <col min="113" max="113" width="12.875" style="1" customWidth="1"/>
    <col min="114" max="123" width="5" style="1" customWidth="1"/>
    <col min="124" max="16384" width="9" style="1"/>
  </cols>
  <sheetData>
    <row r="2" spans="1:116" ht="24" customHeight="1">
      <c r="C2" s="66"/>
      <c r="D2" s="66"/>
      <c r="E2" s="66"/>
      <c r="Y2" s="96"/>
    </row>
    <row r="3" spans="1:116" ht="24" customHeight="1">
      <c r="D3" s="79"/>
      <c r="E3" s="82"/>
    </row>
    <row r="4" spans="1:116" ht="24" customHeight="1">
      <c r="A4" s="123" t="s">
        <v>0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</row>
    <row r="5" spans="1:116" ht="24" customHeight="1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  <c r="BM5" s="62"/>
      <c r="BN5" s="62"/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62"/>
      <c r="CA5" s="62"/>
      <c r="CB5" s="62"/>
      <c r="CC5" s="62"/>
      <c r="CD5" s="62"/>
      <c r="CE5" s="62"/>
      <c r="CF5" s="84"/>
      <c r="CG5" s="84"/>
      <c r="CH5" s="84"/>
      <c r="CI5" s="84"/>
      <c r="CJ5" s="84"/>
      <c r="CK5" s="84"/>
      <c r="CL5" s="62"/>
      <c r="CM5" s="62"/>
      <c r="CN5" s="62"/>
      <c r="CO5" s="62"/>
      <c r="CP5" s="62"/>
      <c r="CQ5" s="62"/>
      <c r="CR5" s="62"/>
      <c r="CS5" s="62"/>
      <c r="CT5" s="62"/>
      <c r="CU5" s="62"/>
      <c r="CV5" s="62"/>
      <c r="CW5" s="62"/>
      <c r="CX5" s="3"/>
      <c r="CY5" s="2"/>
      <c r="CZ5" s="2"/>
    </row>
    <row r="6" spans="1:116" ht="24" customHeight="1">
      <c r="A6" s="125" t="s">
        <v>1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</row>
    <row r="7" spans="1:116" ht="24" customHeight="1">
      <c r="A7" s="126" t="s">
        <v>2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</row>
    <row r="8" spans="1:116" ht="24" customHeight="1">
      <c r="A8" s="126"/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  <c r="AL8" s="126"/>
      <c r="AM8" s="126"/>
      <c r="AN8" s="126"/>
      <c r="AO8" s="126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85"/>
      <c r="CG8" s="85"/>
      <c r="CH8" s="85"/>
      <c r="CI8" s="85"/>
      <c r="CJ8" s="85"/>
      <c r="CK8" s="8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6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</row>
    <row r="9" spans="1:116" ht="24" customHeight="1">
      <c r="A9" s="124" t="s">
        <v>246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2"/>
      <c r="CZ9" s="2"/>
    </row>
    <row r="10" spans="1:116" ht="24" customHeight="1">
      <c r="A10" s="124"/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N10" s="8"/>
      <c r="CX10" s="2"/>
      <c r="CY10" s="2"/>
      <c r="CZ10" s="2"/>
    </row>
    <row r="11" spans="1:116" ht="24" customHeight="1">
      <c r="A11" s="132" t="s">
        <v>308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  <c r="AF11" s="132"/>
      <c r="AG11" s="132"/>
      <c r="AH11" s="132"/>
      <c r="AI11" s="132"/>
      <c r="AJ11" s="132"/>
      <c r="AK11" s="132"/>
      <c r="AL11" s="132"/>
      <c r="AM11" s="132"/>
      <c r="AN11" s="132"/>
      <c r="AO11" s="132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</row>
    <row r="12" spans="1:116" ht="24" customHeight="1">
      <c r="A12" s="133" t="s">
        <v>3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</row>
    <row r="13" spans="1:116" ht="24" customHeight="1">
      <c r="A13" s="134"/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  <c r="BI13" s="134"/>
      <c r="BJ13" s="134"/>
      <c r="BK13" s="134"/>
      <c r="BL13" s="134"/>
      <c r="BM13" s="134"/>
      <c r="BN13" s="134"/>
      <c r="BO13" s="134"/>
      <c r="BP13" s="134"/>
      <c r="BQ13" s="134"/>
      <c r="BR13" s="134"/>
      <c r="BS13" s="134"/>
      <c r="BT13" s="134"/>
      <c r="BU13" s="134"/>
      <c r="BV13" s="134"/>
      <c r="BW13" s="134"/>
      <c r="BX13" s="134"/>
      <c r="BY13" s="134"/>
      <c r="BZ13" s="134"/>
      <c r="CA13" s="134"/>
      <c r="CB13" s="134"/>
      <c r="CC13" s="134"/>
      <c r="CD13" s="134"/>
      <c r="CE13" s="134"/>
      <c r="CF13" s="134"/>
      <c r="CG13" s="134"/>
      <c r="CH13" s="134"/>
      <c r="CI13" s="134"/>
      <c r="CJ13" s="134"/>
      <c r="CK13" s="134"/>
      <c r="CL13" s="134"/>
      <c r="CM13" s="134"/>
      <c r="CN13" s="134"/>
      <c r="CO13" s="134"/>
      <c r="CP13" s="134"/>
      <c r="CQ13" s="134"/>
      <c r="CR13" s="134"/>
      <c r="CS13" s="134"/>
      <c r="CT13" s="134"/>
      <c r="CU13" s="134"/>
      <c r="CV13" s="134"/>
      <c r="CW13" s="134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</row>
    <row r="14" spans="1:116" ht="24" customHeight="1">
      <c r="A14" s="116" t="s">
        <v>4</v>
      </c>
      <c r="B14" s="116" t="s">
        <v>5</v>
      </c>
      <c r="C14" s="116" t="s">
        <v>6</v>
      </c>
      <c r="D14" s="119" t="s">
        <v>7</v>
      </c>
      <c r="E14" s="119"/>
      <c r="F14" s="127" t="s">
        <v>247</v>
      </c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10" t="s">
        <v>8</v>
      </c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  <c r="BI14" s="110"/>
      <c r="BJ14" s="110"/>
      <c r="BK14" s="110"/>
      <c r="BL14" s="110"/>
      <c r="BM14" s="110"/>
      <c r="BN14" s="110"/>
      <c r="BO14" s="110"/>
      <c r="BP14" s="110"/>
      <c r="BQ14" s="110"/>
      <c r="BR14" s="110"/>
      <c r="BS14" s="110"/>
      <c r="BT14" s="110"/>
      <c r="BU14" s="110"/>
      <c r="BV14" s="110"/>
      <c r="BW14" s="110"/>
      <c r="BX14" s="110"/>
      <c r="BY14" s="110"/>
      <c r="BZ14" s="110"/>
      <c r="CA14" s="110"/>
      <c r="CB14" s="110"/>
      <c r="CC14" s="110"/>
      <c r="CD14" s="110"/>
      <c r="CE14" s="110"/>
      <c r="CF14" s="110"/>
      <c r="CG14" s="110"/>
      <c r="CH14" s="110"/>
      <c r="CI14" s="110"/>
      <c r="CJ14" s="110"/>
      <c r="CK14" s="110"/>
      <c r="CL14" s="110"/>
      <c r="CM14" s="110"/>
      <c r="CN14" s="110"/>
      <c r="CO14" s="110"/>
      <c r="CP14" s="110"/>
      <c r="CQ14" s="110"/>
      <c r="CR14" s="110"/>
      <c r="CS14" s="110"/>
      <c r="CT14" s="110"/>
      <c r="CU14" s="110"/>
      <c r="CV14" s="110"/>
      <c r="CW14" s="110"/>
      <c r="CX14" s="116" t="s">
        <v>9</v>
      </c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</row>
    <row r="15" spans="1:116" ht="24" customHeight="1">
      <c r="A15" s="117"/>
      <c r="B15" s="117"/>
      <c r="C15" s="117"/>
      <c r="D15" s="119"/>
      <c r="E15" s="119"/>
      <c r="F15" s="129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07" t="s">
        <v>162</v>
      </c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9"/>
      <c r="AD15" s="107" t="s">
        <v>173</v>
      </c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9"/>
      <c r="AP15" s="107" t="s">
        <v>158</v>
      </c>
      <c r="AQ15" s="108"/>
      <c r="AR15" s="108"/>
      <c r="AS15" s="108"/>
      <c r="AT15" s="108"/>
      <c r="AU15" s="108"/>
      <c r="AV15" s="108"/>
      <c r="AW15" s="108"/>
      <c r="AX15" s="108"/>
      <c r="AY15" s="108"/>
      <c r="AZ15" s="108"/>
      <c r="BA15" s="109"/>
      <c r="BB15" s="107" t="s">
        <v>163</v>
      </c>
      <c r="BC15" s="108"/>
      <c r="BD15" s="108"/>
      <c r="BE15" s="108"/>
      <c r="BF15" s="108"/>
      <c r="BG15" s="108"/>
      <c r="BH15" s="108"/>
      <c r="BI15" s="108"/>
      <c r="BJ15" s="108"/>
      <c r="BK15" s="108"/>
      <c r="BL15" s="108"/>
      <c r="BM15" s="108"/>
      <c r="BN15" s="107" t="s">
        <v>175</v>
      </c>
      <c r="BO15" s="108"/>
      <c r="BP15" s="108"/>
      <c r="BQ15" s="108"/>
      <c r="BR15" s="108"/>
      <c r="BS15" s="108"/>
      <c r="BT15" s="108"/>
      <c r="BU15" s="108"/>
      <c r="BV15" s="108"/>
      <c r="BW15" s="108"/>
      <c r="BX15" s="108"/>
      <c r="BY15" s="108"/>
      <c r="BZ15" s="107" t="s">
        <v>248</v>
      </c>
      <c r="CA15" s="108"/>
      <c r="CB15" s="108"/>
      <c r="CC15" s="108"/>
      <c r="CD15" s="108"/>
      <c r="CE15" s="108"/>
      <c r="CF15" s="108"/>
      <c r="CG15" s="108"/>
      <c r="CH15" s="108"/>
      <c r="CI15" s="108"/>
      <c r="CJ15" s="108"/>
      <c r="CK15" s="109"/>
      <c r="CL15" s="119" t="s">
        <v>10</v>
      </c>
      <c r="CM15" s="119"/>
      <c r="CN15" s="119"/>
      <c r="CO15" s="119"/>
      <c r="CP15" s="119"/>
      <c r="CQ15" s="119"/>
      <c r="CR15" s="119"/>
      <c r="CS15" s="119"/>
      <c r="CT15" s="119"/>
      <c r="CU15" s="119"/>
      <c r="CV15" s="119"/>
      <c r="CW15" s="119"/>
      <c r="CX15" s="117"/>
    </row>
    <row r="16" spans="1:116" ht="36.75" customHeight="1">
      <c r="A16" s="117"/>
      <c r="B16" s="117"/>
      <c r="C16" s="117"/>
      <c r="D16" s="119"/>
      <c r="E16" s="119"/>
      <c r="F16" s="107" t="s">
        <v>110</v>
      </c>
      <c r="G16" s="108"/>
      <c r="H16" s="108"/>
      <c r="I16" s="108"/>
      <c r="J16" s="108"/>
      <c r="K16" s="108"/>
      <c r="L16" s="111" t="s">
        <v>188</v>
      </c>
      <c r="M16" s="112"/>
      <c r="N16" s="112"/>
      <c r="O16" s="112"/>
      <c r="P16" s="112"/>
      <c r="Q16" s="112"/>
      <c r="R16" s="107" t="s">
        <v>109</v>
      </c>
      <c r="S16" s="108"/>
      <c r="T16" s="108"/>
      <c r="U16" s="108"/>
      <c r="V16" s="108"/>
      <c r="W16" s="109"/>
      <c r="X16" s="111" t="s">
        <v>11</v>
      </c>
      <c r="Y16" s="112"/>
      <c r="Z16" s="112"/>
      <c r="AA16" s="112"/>
      <c r="AB16" s="112"/>
      <c r="AC16" s="113"/>
      <c r="AD16" s="107" t="s">
        <v>109</v>
      </c>
      <c r="AE16" s="108"/>
      <c r="AF16" s="108"/>
      <c r="AG16" s="108"/>
      <c r="AH16" s="108"/>
      <c r="AI16" s="109"/>
      <c r="AJ16" s="111" t="s">
        <v>11</v>
      </c>
      <c r="AK16" s="112"/>
      <c r="AL16" s="112"/>
      <c r="AM16" s="112"/>
      <c r="AN16" s="112"/>
      <c r="AO16" s="113"/>
      <c r="AP16" s="107" t="s">
        <v>109</v>
      </c>
      <c r="AQ16" s="108"/>
      <c r="AR16" s="108"/>
      <c r="AS16" s="108"/>
      <c r="AT16" s="108"/>
      <c r="AU16" s="109"/>
      <c r="AV16" s="111" t="s">
        <v>11</v>
      </c>
      <c r="AW16" s="112"/>
      <c r="AX16" s="112"/>
      <c r="AY16" s="112"/>
      <c r="AZ16" s="112"/>
      <c r="BA16" s="113"/>
      <c r="BB16" s="107" t="s">
        <v>109</v>
      </c>
      <c r="BC16" s="108"/>
      <c r="BD16" s="108"/>
      <c r="BE16" s="108"/>
      <c r="BF16" s="108"/>
      <c r="BG16" s="108"/>
      <c r="BH16" s="111" t="s">
        <v>11</v>
      </c>
      <c r="BI16" s="112"/>
      <c r="BJ16" s="112"/>
      <c r="BK16" s="112"/>
      <c r="BL16" s="112"/>
      <c r="BM16" s="112"/>
      <c r="BN16" s="107" t="s">
        <v>109</v>
      </c>
      <c r="BO16" s="108"/>
      <c r="BP16" s="108"/>
      <c r="BQ16" s="108"/>
      <c r="BR16" s="108"/>
      <c r="BS16" s="108"/>
      <c r="BT16" s="111" t="s">
        <v>11</v>
      </c>
      <c r="BU16" s="112"/>
      <c r="BV16" s="112"/>
      <c r="BW16" s="112"/>
      <c r="BX16" s="112"/>
      <c r="BY16" s="112"/>
      <c r="BZ16" s="107" t="s">
        <v>109</v>
      </c>
      <c r="CA16" s="108"/>
      <c r="CB16" s="108"/>
      <c r="CC16" s="108"/>
      <c r="CD16" s="108"/>
      <c r="CE16" s="108"/>
      <c r="CF16" s="111" t="s">
        <v>11</v>
      </c>
      <c r="CG16" s="112"/>
      <c r="CH16" s="112"/>
      <c r="CI16" s="112"/>
      <c r="CJ16" s="112"/>
      <c r="CK16" s="112"/>
      <c r="CL16" s="107" t="s">
        <v>109</v>
      </c>
      <c r="CM16" s="108"/>
      <c r="CN16" s="108"/>
      <c r="CO16" s="108"/>
      <c r="CP16" s="108"/>
      <c r="CQ16" s="108"/>
      <c r="CR16" s="111" t="s">
        <v>11</v>
      </c>
      <c r="CS16" s="112"/>
      <c r="CT16" s="112"/>
      <c r="CU16" s="112"/>
      <c r="CV16" s="112"/>
      <c r="CW16" s="112"/>
      <c r="CX16" s="117"/>
    </row>
    <row r="17" spans="1:103" ht="30" customHeight="1">
      <c r="A17" s="117"/>
      <c r="B17" s="117"/>
      <c r="C17" s="117"/>
      <c r="D17" s="119" t="s">
        <v>109</v>
      </c>
      <c r="E17" s="119" t="s">
        <v>11</v>
      </c>
      <c r="F17" s="63" t="s">
        <v>12</v>
      </c>
      <c r="G17" s="110" t="s">
        <v>13</v>
      </c>
      <c r="H17" s="110"/>
      <c r="I17" s="110"/>
      <c r="J17" s="110"/>
      <c r="K17" s="110"/>
      <c r="L17" s="63" t="s">
        <v>12</v>
      </c>
      <c r="M17" s="110" t="s">
        <v>13</v>
      </c>
      <c r="N17" s="110"/>
      <c r="O17" s="110"/>
      <c r="P17" s="110"/>
      <c r="Q17" s="110"/>
      <c r="R17" s="86" t="s">
        <v>12</v>
      </c>
      <c r="S17" s="107" t="s">
        <v>13</v>
      </c>
      <c r="T17" s="108"/>
      <c r="U17" s="108"/>
      <c r="V17" s="108"/>
      <c r="W17" s="109"/>
      <c r="X17" s="86" t="s">
        <v>12</v>
      </c>
      <c r="Y17" s="107" t="s">
        <v>13</v>
      </c>
      <c r="Z17" s="108"/>
      <c r="AA17" s="108"/>
      <c r="AB17" s="108"/>
      <c r="AC17" s="109"/>
      <c r="AD17" s="86" t="s">
        <v>12</v>
      </c>
      <c r="AE17" s="107" t="s">
        <v>13</v>
      </c>
      <c r="AF17" s="108"/>
      <c r="AG17" s="108"/>
      <c r="AH17" s="108"/>
      <c r="AI17" s="109"/>
      <c r="AJ17" s="86" t="s">
        <v>12</v>
      </c>
      <c r="AK17" s="107" t="s">
        <v>13</v>
      </c>
      <c r="AL17" s="108"/>
      <c r="AM17" s="108"/>
      <c r="AN17" s="108"/>
      <c r="AO17" s="109"/>
      <c r="AP17" s="86" t="s">
        <v>12</v>
      </c>
      <c r="AQ17" s="107" t="s">
        <v>13</v>
      </c>
      <c r="AR17" s="108"/>
      <c r="AS17" s="108"/>
      <c r="AT17" s="108"/>
      <c r="AU17" s="109"/>
      <c r="AV17" s="86" t="s">
        <v>12</v>
      </c>
      <c r="AW17" s="107" t="s">
        <v>13</v>
      </c>
      <c r="AX17" s="108"/>
      <c r="AY17" s="108"/>
      <c r="AZ17" s="108"/>
      <c r="BA17" s="109"/>
      <c r="BB17" s="86" t="s">
        <v>12</v>
      </c>
      <c r="BC17" s="110" t="s">
        <v>13</v>
      </c>
      <c r="BD17" s="110"/>
      <c r="BE17" s="110"/>
      <c r="BF17" s="110"/>
      <c r="BG17" s="110"/>
      <c r="BH17" s="86" t="s">
        <v>12</v>
      </c>
      <c r="BI17" s="110" t="s">
        <v>13</v>
      </c>
      <c r="BJ17" s="110"/>
      <c r="BK17" s="110"/>
      <c r="BL17" s="110"/>
      <c r="BM17" s="110"/>
      <c r="BN17" s="63" t="s">
        <v>12</v>
      </c>
      <c r="BO17" s="110" t="s">
        <v>13</v>
      </c>
      <c r="BP17" s="110"/>
      <c r="BQ17" s="110"/>
      <c r="BR17" s="110"/>
      <c r="BS17" s="110"/>
      <c r="BT17" s="63" t="s">
        <v>12</v>
      </c>
      <c r="BU17" s="110" t="s">
        <v>13</v>
      </c>
      <c r="BV17" s="110"/>
      <c r="BW17" s="110"/>
      <c r="BX17" s="110"/>
      <c r="BY17" s="110"/>
      <c r="BZ17" s="83" t="s">
        <v>12</v>
      </c>
      <c r="CA17" s="110" t="s">
        <v>13</v>
      </c>
      <c r="CB17" s="110"/>
      <c r="CC17" s="110"/>
      <c r="CD17" s="110"/>
      <c r="CE17" s="110"/>
      <c r="CF17" s="83" t="s">
        <v>12</v>
      </c>
      <c r="CG17" s="110" t="s">
        <v>13</v>
      </c>
      <c r="CH17" s="110"/>
      <c r="CI17" s="110"/>
      <c r="CJ17" s="110"/>
      <c r="CK17" s="110"/>
      <c r="CL17" s="63" t="s">
        <v>12</v>
      </c>
      <c r="CM17" s="110" t="s">
        <v>13</v>
      </c>
      <c r="CN17" s="110"/>
      <c r="CO17" s="110"/>
      <c r="CP17" s="110"/>
      <c r="CQ17" s="110"/>
      <c r="CR17" s="63" t="s">
        <v>12</v>
      </c>
      <c r="CS17" s="110" t="s">
        <v>13</v>
      </c>
      <c r="CT17" s="110"/>
      <c r="CU17" s="110"/>
      <c r="CV17" s="110"/>
      <c r="CW17" s="110"/>
      <c r="CX17" s="117"/>
    </row>
    <row r="18" spans="1:103" ht="72.75" customHeight="1">
      <c r="A18" s="118"/>
      <c r="B18" s="118"/>
      <c r="C18" s="118"/>
      <c r="D18" s="119"/>
      <c r="E18" s="119"/>
      <c r="F18" s="21" t="s">
        <v>14</v>
      </c>
      <c r="G18" s="21" t="s">
        <v>14</v>
      </c>
      <c r="H18" s="15" t="s">
        <v>15</v>
      </c>
      <c r="I18" s="15" t="s">
        <v>16</v>
      </c>
      <c r="J18" s="15" t="s">
        <v>17</v>
      </c>
      <c r="K18" s="15" t="s">
        <v>111</v>
      </c>
      <c r="L18" s="21" t="s">
        <v>14</v>
      </c>
      <c r="M18" s="21" t="s">
        <v>14</v>
      </c>
      <c r="N18" s="15" t="s">
        <v>15</v>
      </c>
      <c r="O18" s="15" t="s">
        <v>16</v>
      </c>
      <c r="P18" s="15" t="s">
        <v>17</v>
      </c>
      <c r="Q18" s="15" t="s">
        <v>111</v>
      </c>
      <c r="R18" s="21" t="s">
        <v>14</v>
      </c>
      <c r="S18" s="21" t="s">
        <v>14</v>
      </c>
      <c r="T18" s="15" t="s">
        <v>15</v>
      </c>
      <c r="U18" s="15" t="s">
        <v>16</v>
      </c>
      <c r="V18" s="15" t="s">
        <v>17</v>
      </c>
      <c r="W18" s="15" t="s">
        <v>111</v>
      </c>
      <c r="X18" s="21" t="s">
        <v>14</v>
      </c>
      <c r="Y18" s="21" t="s">
        <v>14</v>
      </c>
      <c r="Z18" s="15" t="s">
        <v>15</v>
      </c>
      <c r="AA18" s="15" t="s">
        <v>16</v>
      </c>
      <c r="AB18" s="15" t="s">
        <v>17</v>
      </c>
      <c r="AC18" s="15" t="s">
        <v>111</v>
      </c>
      <c r="AD18" s="21" t="s">
        <v>14</v>
      </c>
      <c r="AE18" s="21" t="s">
        <v>14</v>
      </c>
      <c r="AF18" s="15" t="s">
        <v>15</v>
      </c>
      <c r="AG18" s="15" t="s">
        <v>16</v>
      </c>
      <c r="AH18" s="15" t="s">
        <v>17</v>
      </c>
      <c r="AI18" s="15" t="s">
        <v>111</v>
      </c>
      <c r="AJ18" s="21" t="s">
        <v>14</v>
      </c>
      <c r="AK18" s="21" t="s">
        <v>14</v>
      </c>
      <c r="AL18" s="15" t="s">
        <v>15</v>
      </c>
      <c r="AM18" s="15" t="s">
        <v>16</v>
      </c>
      <c r="AN18" s="15" t="s">
        <v>17</v>
      </c>
      <c r="AO18" s="15" t="s">
        <v>111</v>
      </c>
      <c r="AP18" s="21" t="s">
        <v>14</v>
      </c>
      <c r="AQ18" s="21" t="s">
        <v>14</v>
      </c>
      <c r="AR18" s="15" t="s">
        <v>15</v>
      </c>
      <c r="AS18" s="15" t="s">
        <v>16</v>
      </c>
      <c r="AT18" s="15" t="s">
        <v>17</v>
      </c>
      <c r="AU18" s="15" t="s">
        <v>111</v>
      </c>
      <c r="AV18" s="21" t="s">
        <v>14</v>
      </c>
      <c r="AW18" s="21" t="s">
        <v>14</v>
      </c>
      <c r="AX18" s="15" t="s">
        <v>15</v>
      </c>
      <c r="AY18" s="15" t="s">
        <v>16</v>
      </c>
      <c r="AZ18" s="15" t="s">
        <v>17</v>
      </c>
      <c r="BA18" s="15" t="s">
        <v>111</v>
      </c>
      <c r="BB18" s="21" t="s">
        <v>14</v>
      </c>
      <c r="BC18" s="21" t="s">
        <v>14</v>
      </c>
      <c r="BD18" s="15" t="s">
        <v>15</v>
      </c>
      <c r="BE18" s="15" t="s">
        <v>16</v>
      </c>
      <c r="BF18" s="15" t="s">
        <v>17</v>
      </c>
      <c r="BG18" s="15" t="s">
        <v>111</v>
      </c>
      <c r="BH18" s="21" t="s">
        <v>14</v>
      </c>
      <c r="BI18" s="21" t="s">
        <v>14</v>
      </c>
      <c r="BJ18" s="15" t="s">
        <v>15</v>
      </c>
      <c r="BK18" s="15" t="s">
        <v>16</v>
      </c>
      <c r="BL18" s="15" t="s">
        <v>17</v>
      </c>
      <c r="BM18" s="15" t="s">
        <v>111</v>
      </c>
      <c r="BN18" s="21" t="s">
        <v>14</v>
      </c>
      <c r="BO18" s="21" t="s">
        <v>14</v>
      </c>
      <c r="BP18" s="15" t="s">
        <v>15</v>
      </c>
      <c r="BQ18" s="15" t="s">
        <v>16</v>
      </c>
      <c r="BR18" s="15" t="s">
        <v>17</v>
      </c>
      <c r="BS18" s="15" t="s">
        <v>111</v>
      </c>
      <c r="BT18" s="21" t="s">
        <v>14</v>
      </c>
      <c r="BU18" s="21" t="s">
        <v>14</v>
      </c>
      <c r="BV18" s="15" t="s">
        <v>15</v>
      </c>
      <c r="BW18" s="15" t="s">
        <v>16</v>
      </c>
      <c r="BX18" s="15" t="s">
        <v>17</v>
      </c>
      <c r="BY18" s="15" t="s">
        <v>111</v>
      </c>
      <c r="BZ18" s="21" t="s">
        <v>14</v>
      </c>
      <c r="CA18" s="21" t="s">
        <v>14</v>
      </c>
      <c r="CB18" s="15" t="s">
        <v>15</v>
      </c>
      <c r="CC18" s="15" t="s">
        <v>16</v>
      </c>
      <c r="CD18" s="15" t="s">
        <v>17</v>
      </c>
      <c r="CE18" s="15" t="s">
        <v>111</v>
      </c>
      <c r="CF18" s="21" t="s">
        <v>14</v>
      </c>
      <c r="CG18" s="21" t="s">
        <v>14</v>
      </c>
      <c r="CH18" s="15" t="s">
        <v>15</v>
      </c>
      <c r="CI18" s="15" t="s">
        <v>16</v>
      </c>
      <c r="CJ18" s="15" t="s">
        <v>17</v>
      </c>
      <c r="CK18" s="15" t="s">
        <v>111</v>
      </c>
      <c r="CL18" s="21" t="s">
        <v>14</v>
      </c>
      <c r="CM18" s="21" t="s">
        <v>14</v>
      </c>
      <c r="CN18" s="15" t="s">
        <v>15</v>
      </c>
      <c r="CO18" s="15" t="s">
        <v>16</v>
      </c>
      <c r="CP18" s="15" t="s">
        <v>17</v>
      </c>
      <c r="CQ18" s="15" t="s">
        <v>111</v>
      </c>
      <c r="CR18" s="21" t="s">
        <v>14</v>
      </c>
      <c r="CS18" s="21" t="s">
        <v>14</v>
      </c>
      <c r="CT18" s="15" t="s">
        <v>15</v>
      </c>
      <c r="CU18" s="15" t="s">
        <v>16</v>
      </c>
      <c r="CV18" s="15" t="s">
        <v>17</v>
      </c>
      <c r="CW18" s="15" t="s">
        <v>111</v>
      </c>
      <c r="CX18" s="118"/>
    </row>
    <row r="19" spans="1:103" ht="24" customHeight="1">
      <c r="A19" s="60">
        <v>1</v>
      </c>
      <c r="B19" s="60">
        <v>2</v>
      </c>
      <c r="C19" s="60">
        <v>3</v>
      </c>
      <c r="D19" s="60">
        <v>4</v>
      </c>
      <c r="E19" s="60">
        <v>5</v>
      </c>
      <c r="F19" s="16" t="s">
        <v>18</v>
      </c>
      <c r="G19" s="16" t="s">
        <v>19</v>
      </c>
      <c r="H19" s="16" t="s">
        <v>20</v>
      </c>
      <c r="I19" s="16" t="s">
        <v>21</v>
      </c>
      <c r="J19" s="16" t="s">
        <v>22</v>
      </c>
      <c r="K19" s="16" t="s">
        <v>23</v>
      </c>
      <c r="L19" s="16" t="s">
        <v>24</v>
      </c>
      <c r="M19" s="16" t="s">
        <v>25</v>
      </c>
      <c r="N19" s="16" t="s">
        <v>26</v>
      </c>
      <c r="O19" s="16" t="s">
        <v>27</v>
      </c>
      <c r="P19" s="16" t="s">
        <v>28</v>
      </c>
      <c r="Q19" s="16" t="s">
        <v>29</v>
      </c>
      <c r="R19" s="16" t="s">
        <v>30</v>
      </c>
      <c r="S19" s="16" t="s">
        <v>31</v>
      </c>
      <c r="T19" s="16" t="s">
        <v>32</v>
      </c>
      <c r="U19" s="16" t="s">
        <v>33</v>
      </c>
      <c r="V19" s="16" t="s">
        <v>34</v>
      </c>
      <c r="W19" s="16" t="s">
        <v>35</v>
      </c>
      <c r="X19" s="16" t="s">
        <v>189</v>
      </c>
      <c r="Y19" s="16" t="s">
        <v>190</v>
      </c>
      <c r="Z19" s="16" t="s">
        <v>191</v>
      </c>
      <c r="AA19" s="16" t="s">
        <v>192</v>
      </c>
      <c r="AB19" s="16" t="s">
        <v>193</v>
      </c>
      <c r="AC19" s="16" t="s">
        <v>194</v>
      </c>
      <c r="AD19" s="16" t="s">
        <v>195</v>
      </c>
      <c r="AE19" s="16" t="s">
        <v>196</v>
      </c>
      <c r="AF19" s="16" t="s">
        <v>197</v>
      </c>
      <c r="AG19" s="16" t="s">
        <v>198</v>
      </c>
      <c r="AH19" s="16" t="s">
        <v>199</v>
      </c>
      <c r="AI19" s="16" t="s">
        <v>200</v>
      </c>
      <c r="AJ19" s="16" t="s">
        <v>201</v>
      </c>
      <c r="AK19" s="16" t="s">
        <v>202</v>
      </c>
      <c r="AL19" s="16" t="s">
        <v>203</v>
      </c>
      <c r="AM19" s="16" t="s">
        <v>204</v>
      </c>
      <c r="AN19" s="16" t="s">
        <v>205</v>
      </c>
      <c r="AO19" s="16" t="s">
        <v>206</v>
      </c>
      <c r="AP19" s="16" t="s">
        <v>207</v>
      </c>
      <c r="AQ19" s="16" t="s">
        <v>208</v>
      </c>
      <c r="AR19" s="16" t="s">
        <v>209</v>
      </c>
      <c r="AS19" s="16" t="s">
        <v>210</v>
      </c>
      <c r="AT19" s="16" t="s">
        <v>211</v>
      </c>
      <c r="AU19" s="16" t="s">
        <v>212</v>
      </c>
      <c r="AV19" s="16" t="s">
        <v>213</v>
      </c>
      <c r="AW19" s="16" t="s">
        <v>214</v>
      </c>
      <c r="AX19" s="16" t="s">
        <v>215</v>
      </c>
      <c r="AY19" s="16" t="s">
        <v>216</v>
      </c>
      <c r="AZ19" s="16" t="s">
        <v>217</v>
      </c>
      <c r="BA19" s="16" t="s">
        <v>218</v>
      </c>
      <c r="BB19" s="16" t="s">
        <v>219</v>
      </c>
      <c r="BC19" s="16" t="s">
        <v>220</v>
      </c>
      <c r="BD19" s="16" t="s">
        <v>221</v>
      </c>
      <c r="BE19" s="16" t="s">
        <v>222</v>
      </c>
      <c r="BF19" s="16" t="s">
        <v>223</v>
      </c>
      <c r="BG19" s="16" t="s">
        <v>224</v>
      </c>
      <c r="BH19" s="16" t="s">
        <v>225</v>
      </c>
      <c r="BI19" s="16" t="s">
        <v>226</v>
      </c>
      <c r="BJ19" s="16" t="s">
        <v>227</v>
      </c>
      <c r="BK19" s="16" t="s">
        <v>228</v>
      </c>
      <c r="BL19" s="16" t="s">
        <v>229</v>
      </c>
      <c r="BM19" s="16" t="s">
        <v>230</v>
      </c>
      <c r="BN19" s="16" t="s">
        <v>219</v>
      </c>
      <c r="BO19" s="16" t="s">
        <v>220</v>
      </c>
      <c r="BP19" s="16" t="s">
        <v>221</v>
      </c>
      <c r="BQ19" s="16" t="s">
        <v>222</v>
      </c>
      <c r="BR19" s="16" t="s">
        <v>223</v>
      </c>
      <c r="BS19" s="16" t="s">
        <v>224</v>
      </c>
      <c r="BT19" s="16" t="s">
        <v>225</v>
      </c>
      <c r="BU19" s="16" t="s">
        <v>226</v>
      </c>
      <c r="BV19" s="16" t="s">
        <v>227</v>
      </c>
      <c r="BW19" s="16" t="s">
        <v>228</v>
      </c>
      <c r="BX19" s="16" t="s">
        <v>229</v>
      </c>
      <c r="BY19" s="16" t="s">
        <v>230</v>
      </c>
      <c r="BZ19" s="16" t="s">
        <v>231</v>
      </c>
      <c r="CA19" s="16" t="s">
        <v>232</v>
      </c>
      <c r="CB19" s="16" t="s">
        <v>233</v>
      </c>
      <c r="CC19" s="16" t="s">
        <v>234</v>
      </c>
      <c r="CD19" s="16" t="s">
        <v>235</v>
      </c>
      <c r="CE19" s="16" t="s">
        <v>236</v>
      </c>
      <c r="CF19" s="16" t="s">
        <v>240</v>
      </c>
      <c r="CG19" s="16" t="s">
        <v>241</v>
      </c>
      <c r="CH19" s="16" t="s">
        <v>242</v>
      </c>
      <c r="CI19" s="16" t="s">
        <v>243</v>
      </c>
      <c r="CJ19" s="16" t="s">
        <v>244</v>
      </c>
      <c r="CK19" s="16" t="s">
        <v>245</v>
      </c>
      <c r="CL19" s="16" t="s">
        <v>36</v>
      </c>
      <c r="CM19" s="16" t="s">
        <v>37</v>
      </c>
      <c r="CN19" s="16" t="s">
        <v>38</v>
      </c>
      <c r="CO19" s="16" t="s">
        <v>39</v>
      </c>
      <c r="CP19" s="16" t="s">
        <v>40</v>
      </c>
      <c r="CQ19" s="41" t="s">
        <v>41</v>
      </c>
      <c r="CR19" s="16" t="s">
        <v>42</v>
      </c>
      <c r="CS19" s="16" t="s">
        <v>43</v>
      </c>
      <c r="CT19" s="16" t="s">
        <v>44</v>
      </c>
      <c r="CU19" s="16" t="s">
        <v>45</v>
      </c>
      <c r="CV19" s="16" t="s">
        <v>46</v>
      </c>
      <c r="CW19" s="16" t="s">
        <v>47</v>
      </c>
      <c r="CX19" s="16" t="s">
        <v>48</v>
      </c>
    </row>
    <row r="20" spans="1:103" ht="15.75">
      <c r="A20" s="67" t="s">
        <v>49</v>
      </c>
      <c r="B20" s="68" t="s">
        <v>50</v>
      </c>
      <c r="C20" s="24" t="str">
        <f t="shared" ref="C20:D20" si="0">C26</f>
        <v>Г</v>
      </c>
      <c r="D20" s="34">
        <f t="shared" si="0"/>
        <v>1181.4007929464044</v>
      </c>
      <c r="E20" s="24">
        <f t="shared" ref="E20:BP20" si="1">E26</f>
        <v>1389.0586158166243</v>
      </c>
      <c r="F20" s="24">
        <f t="shared" si="1"/>
        <v>38.79949128805999</v>
      </c>
      <c r="G20" s="24">
        <f t="shared" si="1"/>
        <v>146.40501367574413</v>
      </c>
      <c r="H20" s="24">
        <f t="shared" si="1"/>
        <v>0</v>
      </c>
      <c r="I20" s="24">
        <f t="shared" si="1"/>
        <v>0</v>
      </c>
      <c r="J20" s="39">
        <f t="shared" si="1"/>
        <v>0</v>
      </c>
      <c r="K20" s="36">
        <f t="shared" si="1"/>
        <v>19315</v>
      </c>
      <c r="L20" s="24">
        <f t="shared" si="1"/>
        <v>2.5021372</v>
      </c>
      <c r="M20" s="24">
        <f t="shared" si="1"/>
        <v>114.06774818999999</v>
      </c>
      <c r="N20" s="24">
        <f t="shared" si="1"/>
        <v>0</v>
      </c>
      <c r="O20" s="24">
        <f t="shared" si="1"/>
        <v>0</v>
      </c>
      <c r="P20" s="24">
        <f t="shared" si="1"/>
        <v>0</v>
      </c>
      <c r="Q20" s="36">
        <f t="shared" si="1"/>
        <v>12990</v>
      </c>
      <c r="R20" s="24">
        <f t="shared" si="1"/>
        <v>7.9220998239975291</v>
      </c>
      <c r="S20" s="24">
        <f t="shared" si="1"/>
        <v>208.27068230983861</v>
      </c>
      <c r="T20" s="24">
        <f t="shared" si="1"/>
        <v>0</v>
      </c>
      <c r="U20" s="24">
        <f t="shared" si="1"/>
        <v>0</v>
      </c>
      <c r="V20" s="24">
        <f t="shared" si="1"/>
        <v>164.2</v>
      </c>
      <c r="W20" s="36">
        <f t="shared" si="1"/>
        <v>15081</v>
      </c>
      <c r="X20" s="24">
        <f t="shared" si="1"/>
        <v>80.797644067447024</v>
      </c>
      <c r="Y20" s="24">
        <f t="shared" si="1"/>
        <v>252.73119246336802</v>
      </c>
      <c r="Z20" s="24">
        <f t="shared" si="1"/>
        <v>0</v>
      </c>
      <c r="AA20" s="24">
        <f t="shared" si="1"/>
        <v>0</v>
      </c>
      <c r="AB20" s="24">
        <f t="shared" si="1"/>
        <v>0</v>
      </c>
      <c r="AC20" s="36">
        <f t="shared" si="1"/>
        <v>21428</v>
      </c>
      <c r="AD20" s="24">
        <f t="shared" si="1"/>
        <v>1.4513740947355322</v>
      </c>
      <c r="AE20" s="24">
        <f t="shared" si="1"/>
        <v>192.67471999724734</v>
      </c>
      <c r="AF20" s="24">
        <f t="shared" si="1"/>
        <v>0</v>
      </c>
      <c r="AG20" s="24">
        <f t="shared" si="1"/>
        <v>0</v>
      </c>
      <c r="AH20" s="24">
        <f t="shared" si="1"/>
        <v>378.42</v>
      </c>
      <c r="AI20" s="36">
        <f t="shared" si="1"/>
        <v>13313</v>
      </c>
      <c r="AJ20" s="24">
        <f t="shared" si="1"/>
        <v>5.0831681134568294</v>
      </c>
      <c r="AK20" s="24">
        <f t="shared" si="1"/>
        <v>220.8947878326467</v>
      </c>
      <c r="AL20" s="24">
        <f t="shared" si="1"/>
        <v>0</v>
      </c>
      <c r="AM20" s="24">
        <f t="shared" si="1"/>
        <v>0</v>
      </c>
      <c r="AN20" s="24">
        <f t="shared" si="1"/>
        <v>378.42</v>
      </c>
      <c r="AO20" s="36">
        <f t="shared" si="1"/>
        <v>13360</v>
      </c>
      <c r="AP20" s="24">
        <f t="shared" si="1"/>
        <v>0</v>
      </c>
      <c r="AQ20" s="24">
        <f t="shared" si="1"/>
        <v>161.56737359201441</v>
      </c>
      <c r="AR20" s="24">
        <f t="shared" si="1"/>
        <v>0</v>
      </c>
      <c r="AS20" s="24">
        <f t="shared" si="1"/>
        <v>0</v>
      </c>
      <c r="AT20" s="39">
        <f t="shared" si="1"/>
        <v>215.4</v>
      </c>
      <c r="AU20" s="36">
        <f t="shared" si="1"/>
        <v>10847</v>
      </c>
      <c r="AV20" s="24">
        <f t="shared" si="1"/>
        <v>3.6833671617563279</v>
      </c>
      <c r="AW20" s="24">
        <f t="shared" si="1"/>
        <v>151.49727048419194</v>
      </c>
      <c r="AX20" s="24">
        <f t="shared" si="1"/>
        <v>0</v>
      </c>
      <c r="AY20" s="24">
        <f t="shared" si="1"/>
        <v>0</v>
      </c>
      <c r="AZ20" s="39">
        <f t="shared" si="1"/>
        <v>215</v>
      </c>
      <c r="BA20" s="36">
        <f t="shared" si="1"/>
        <v>10867</v>
      </c>
      <c r="BB20" s="24">
        <f t="shared" si="1"/>
        <v>0</v>
      </c>
      <c r="BC20" s="24">
        <f t="shared" si="1"/>
        <v>162.72162789522059</v>
      </c>
      <c r="BD20" s="24">
        <f t="shared" si="1"/>
        <v>0</v>
      </c>
      <c r="BE20" s="24">
        <f t="shared" si="1"/>
        <v>0</v>
      </c>
      <c r="BF20" s="39">
        <f t="shared" si="1"/>
        <v>215</v>
      </c>
      <c r="BG20" s="36">
        <f t="shared" si="1"/>
        <v>10787</v>
      </c>
      <c r="BH20" s="24">
        <f t="shared" si="1"/>
        <v>3.3574044406777044</v>
      </c>
      <c r="BI20" s="24">
        <f t="shared" si="1"/>
        <v>147.59678025695601</v>
      </c>
      <c r="BJ20" s="24">
        <f t="shared" si="1"/>
        <v>0</v>
      </c>
      <c r="BK20" s="24">
        <f t="shared" si="1"/>
        <v>0</v>
      </c>
      <c r="BL20" s="39">
        <f t="shared" si="1"/>
        <v>215</v>
      </c>
      <c r="BM20" s="36">
        <f t="shared" si="1"/>
        <v>10787</v>
      </c>
      <c r="BN20" s="24">
        <f t="shared" si="1"/>
        <v>0</v>
      </c>
      <c r="BO20" s="24">
        <f t="shared" si="1"/>
        <v>174.4347942295442</v>
      </c>
      <c r="BP20" s="24">
        <f t="shared" si="1"/>
        <v>0</v>
      </c>
      <c r="BQ20" s="24">
        <f t="shared" ref="BQ20:CE20" si="2">BQ26</f>
        <v>0</v>
      </c>
      <c r="BR20" s="24">
        <f t="shared" si="2"/>
        <v>0</v>
      </c>
      <c r="BS20" s="36">
        <f t="shared" si="2"/>
        <v>11471</v>
      </c>
      <c r="BT20" s="24">
        <f t="shared" si="2"/>
        <v>3.5058318660896033</v>
      </c>
      <c r="BU20" s="24">
        <f t="shared" si="2"/>
        <v>154.80078040988371</v>
      </c>
      <c r="BV20" s="24">
        <f t="shared" si="2"/>
        <v>0</v>
      </c>
      <c r="BW20" s="24">
        <f t="shared" si="2"/>
        <v>0</v>
      </c>
      <c r="BX20" s="39">
        <f t="shared" si="2"/>
        <v>0</v>
      </c>
      <c r="BY20" s="36">
        <f t="shared" si="2"/>
        <v>11471</v>
      </c>
      <c r="BZ20" s="24">
        <f t="shared" si="2"/>
        <v>3.6608211165671647</v>
      </c>
      <c r="CA20" s="24">
        <f t="shared" si="2"/>
        <v>157.72606617358335</v>
      </c>
      <c r="CB20" s="24">
        <f t="shared" si="2"/>
        <v>0</v>
      </c>
      <c r="CC20" s="24">
        <f t="shared" si="2"/>
        <v>0</v>
      </c>
      <c r="CD20" s="24">
        <f t="shared" si="2"/>
        <v>0</v>
      </c>
      <c r="CE20" s="36">
        <f t="shared" si="2"/>
        <v>11386</v>
      </c>
      <c r="CF20" s="36" t="s">
        <v>51</v>
      </c>
      <c r="CG20" s="36" t="s">
        <v>51</v>
      </c>
      <c r="CH20" s="36" t="s">
        <v>51</v>
      </c>
      <c r="CI20" s="36" t="s">
        <v>51</v>
      </c>
      <c r="CJ20" s="36" t="s">
        <v>51</v>
      </c>
      <c r="CK20" s="36" t="s">
        <v>51</v>
      </c>
      <c r="CL20" s="24">
        <f t="shared" ref="CL20:CW20" si="3">CL26</f>
        <v>13.034295035300225</v>
      </c>
      <c r="CM20" s="24">
        <f t="shared" si="3"/>
        <v>1057.3952641974486</v>
      </c>
      <c r="CN20" s="24">
        <f t="shared" si="3"/>
        <v>0</v>
      </c>
      <c r="CO20" s="24">
        <f t="shared" si="3"/>
        <v>0</v>
      </c>
      <c r="CP20" s="24">
        <f t="shared" si="3"/>
        <v>973.02</v>
      </c>
      <c r="CQ20" s="36">
        <f t="shared" si="3"/>
        <v>72885</v>
      </c>
      <c r="CR20" s="24">
        <f t="shared" si="3"/>
        <v>100.08823676599465</v>
      </c>
      <c r="CS20" s="24">
        <f t="shared" si="3"/>
        <v>1085.2468776206297</v>
      </c>
      <c r="CT20" s="34">
        <f t="shared" si="3"/>
        <v>0</v>
      </c>
      <c r="CU20" s="34">
        <f t="shared" si="3"/>
        <v>0</v>
      </c>
      <c r="CV20" s="34">
        <f t="shared" si="3"/>
        <v>808.42000000000007</v>
      </c>
      <c r="CW20" s="36">
        <f t="shared" si="3"/>
        <v>79299</v>
      </c>
      <c r="CX20" s="25" t="s">
        <v>51</v>
      </c>
      <c r="CY20" s="27"/>
    </row>
    <row r="21" spans="1:103" ht="15.75">
      <c r="A21" s="67" t="s">
        <v>52</v>
      </c>
      <c r="B21" s="68" t="s">
        <v>53</v>
      </c>
      <c r="C21" s="18" t="s">
        <v>100</v>
      </c>
      <c r="D21" s="34">
        <f>D27</f>
        <v>0</v>
      </c>
      <c r="E21" s="34">
        <f t="shared" ref="E21:BP21" si="4">E27</f>
        <v>0</v>
      </c>
      <c r="F21" s="24">
        <f t="shared" si="4"/>
        <v>0</v>
      </c>
      <c r="G21" s="24">
        <f t="shared" si="4"/>
        <v>0</v>
      </c>
      <c r="H21" s="24">
        <f t="shared" si="4"/>
        <v>0</v>
      </c>
      <c r="I21" s="24">
        <f t="shared" si="4"/>
        <v>0</v>
      </c>
      <c r="J21" s="24">
        <f t="shared" si="4"/>
        <v>0</v>
      </c>
      <c r="K21" s="36">
        <f t="shared" si="4"/>
        <v>0</v>
      </c>
      <c r="L21" s="24">
        <f t="shared" si="4"/>
        <v>0</v>
      </c>
      <c r="M21" s="24">
        <f t="shared" si="4"/>
        <v>0</v>
      </c>
      <c r="N21" s="24">
        <f t="shared" si="4"/>
        <v>0</v>
      </c>
      <c r="O21" s="24">
        <f t="shared" si="4"/>
        <v>0</v>
      </c>
      <c r="P21" s="24">
        <f t="shared" si="4"/>
        <v>0</v>
      </c>
      <c r="Q21" s="36">
        <f t="shared" si="4"/>
        <v>0</v>
      </c>
      <c r="R21" s="24">
        <f t="shared" si="4"/>
        <v>0</v>
      </c>
      <c r="S21" s="24">
        <f t="shared" si="4"/>
        <v>0</v>
      </c>
      <c r="T21" s="24">
        <f t="shared" si="4"/>
        <v>0</v>
      </c>
      <c r="U21" s="24">
        <f t="shared" si="4"/>
        <v>0</v>
      </c>
      <c r="V21" s="24">
        <f t="shared" si="4"/>
        <v>0</v>
      </c>
      <c r="W21" s="36">
        <f t="shared" si="4"/>
        <v>0</v>
      </c>
      <c r="X21" s="24">
        <f t="shared" si="4"/>
        <v>0</v>
      </c>
      <c r="Y21" s="24">
        <f t="shared" si="4"/>
        <v>0</v>
      </c>
      <c r="Z21" s="24">
        <f t="shared" si="4"/>
        <v>0</v>
      </c>
      <c r="AA21" s="24">
        <f t="shared" si="4"/>
        <v>0</v>
      </c>
      <c r="AB21" s="24">
        <f t="shared" si="4"/>
        <v>0</v>
      </c>
      <c r="AC21" s="36">
        <f t="shared" si="4"/>
        <v>0</v>
      </c>
      <c r="AD21" s="24">
        <f t="shared" si="4"/>
        <v>0</v>
      </c>
      <c r="AE21" s="24">
        <f t="shared" si="4"/>
        <v>0</v>
      </c>
      <c r="AF21" s="24">
        <f t="shared" si="4"/>
        <v>0</v>
      </c>
      <c r="AG21" s="24">
        <f t="shared" si="4"/>
        <v>0</v>
      </c>
      <c r="AH21" s="24">
        <f t="shared" si="4"/>
        <v>0</v>
      </c>
      <c r="AI21" s="36">
        <f t="shared" si="4"/>
        <v>0</v>
      </c>
      <c r="AJ21" s="24">
        <f t="shared" si="4"/>
        <v>0</v>
      </c>
      <c r="AK21" s="24">
        <f t="shared" si="4"/>
        <v>0</v>
      </c>
      <c r="AL21" s="24">
        <f t="shared" si="4"/>
        <v>0</v>
      </c>
      <c r="AM21" s="24">
        <f t="shared" si="4"/>
        <v>0</v>
      </c>
      <c r="AN21" s="24">
        <f t="shared" si="4"/>
        <v>0</v>
      </c>
      <c r="AO21" s="36">
        <f t="shared" si="4"/>
        <v>0</v>
      </c>
      <c r="AP21" s="24">
        <f t="shared" si="4"/>
        <v>0</v>
      </c>
      <c r="AQ21" s="24">
        <f t="shared" si="4"/>
        <v>0</v>
      </c>
      <c r="AR21" s="24">
        <f t="shared" si="4"/>
        <v>0</v>
      </c>
      <c r="AS21" s="24">
        <f t="shared" si="4"/>
        <v>0</v>
      </c>
      <c r="AT21" s="24">
        <f t="shared" si="4"/>
        <v>0</v>
      </c>
      <c r="AU21" s="36">
        <f t="shared" si="4"/>
        <v>0</v>
      </c>
      <c r="AV21" s="24">
        <f t="shared" si="4"/>
        <v>0</v>
      </c>
      <c r="AW21" s="24">
        <f t="shared" si="4"/>
        <v>0</v>
      </c>
      <c r="AX21" s="24">
        <f t="shared" si="4"/>
        <v>0</v>
      </c>
      <c r="AY21" s="24">
        <f t="shared" si="4"/>
        <v>0</v>
      </c>
      <c r="AZ21" s="24">
        <f t="shared" si="4"/>
        <v>0</v>
      </c>
      <c r="BA21" s="36">
        <f t="shared" si="4"/>
        <v>0</v>
      </c>
      <c r="BB21" s="24">
        <f t="shared" si="4"/>
        <v>0</v>
      </c>
      <c r="BC21" s="24">
        <f t="shared" si="4"/>
        <v>0</v>
      </c>
      <c r="BD21" s="24">
        <f t="shared" si="4"/>
        <v>0</v>
      </c>
      <c r="BE21" s="24">
        <f t="shared" si="4"/>
        <v>0</v>
      </c>
      <c r="BF21" s="39">
        <f t="shared" si="4"/>
        <v>0</v>
      </c>
      <c r="BG21" s="36">
        <f t="shared" si="4"/>
        <v>0</v>
      </c>
      <c r="BH21" s="24">
        <f t="shared" si="4"/>
        <v>0</v>
      </c>
      <c r="BI21" s="24">
        <f t="shared" si="4"/>
        <v>0</v>
      </c>
      <c r="BJ21" s="24">
        <f t="shared" si="4"/>
        <v>0</v>
      </c>
      <c r="BK21" s="24">
        <f t="shared" si="4"/>
        <v>0</v>
      </c>
      <c r="BL21" s="39">
        <f t="shared" si="4"/>
        <v>0</v>
      </c>
      <c r="BM21" s="36">
        <f t="shared" si="4"/>
        <v>0</v>
      </c>
      <c r="BN21" s="24">
        <f t="shared" si="4"/>
        <v>0</v>
      </c>
      <c r="BO21" s="24">
        <f t="shared" si="4"/>
        <v>0</v>
      </c>
      <c r="BP21" s="24">
        <f t="shared" si="4"/>
        <v>0</v>
      </c>
      <c r="BQ21" s="24">
        <f t="shared" ref="BQ21:CE21" si="5">BQ27</f>
        <v>0</v>
      </c>
      <c r="BR21" s="24">
        <f t="shared" si="5"/>
        <v>0</v>
      </c>
      <c r="BS21" s="36">
        <f t="shared" si="5"/>
        <v>0</v>
      </c>
      <c r="BT21" s="24">
        <f t="shared" si="5"/>
        <v>0</v>
      </c>
      <c r="BU21" s="24">
        <f t="shared" si="5"/>
        <v>0</v>
      </c>
      <c r="BV21" s="24">
        <f t="shared" si="5"/>
        <v>0</v>
      </c>
      <c r="BW21" s="24">
        <f t="shared" si="5"/>
        <v>0</v>
      </c>
      <c r="BX21" s="39">
        <f t="shared" si="5"/>
        <v>0</v>
      </c>
      <c r="BY21" s="36">
        <f t="shared" si="5"/>
        <v>0</v>
      </c>
      <c r="BZ21" s="24">
        <f t="shared" si="5"/>
        <v>0</v>
      </c>
      <c r="CA21" s="24">
        <f t="shared" si="5"/>
        <v>0</v>
      </c>
      <c r="CB21" s="24">
        <f t="shared" si="5"/>
        <v>0</v>
      </c>
      <c r="CC21" s="24">
        <f t="shared" si="5"/>
        <v>0</v>
      </c>
      <c r="CD21" s="24">
        <f t="shared" si="5"/>
        <v>0</v>
      </c>
      <c r="CE21" s="36">
        <f t="shared" si="5"/>
        <v>0</v>
      </c>
      <c r="CF21" s="36" t="s">
        <v>51</v>
      </c>
      <c r="CG21" s="36" t="s">
        <v>51</v>
      </c>
      <c r="CH21" s="36" t="s">
        <v>51</v>
      </c>
      <c r="CI21" s="36" t="s">
        <v>51</v>
      </c>
      <c r="CJ21" s="36" t="s">
        <v>51</v>
      </c>
      <c r="CK21" s="36" t="s">
        <v>51</v>
      </c>
      <c r="CL21" s="24">
        <f t="shared" ref="CL21:CW21" si="6">CL27</f>
        <v>0</v>
      </c>
      <c r="CM21" s="24">
        <f t="shared" si="6"/>
        <v>0</v>
      </c>
      <c r="CN21" s="24">
        <f t="shared" si="6"/>
        <v>0</v>
      </c>
      <c r="CO21" s="24">
        <f t="shared" si="6"/>
        <v>0</v>
      </c>
      <c r="CP21" s="24">
        <f t="shared" si="6"/>
        <v>0</v>
      </c>
      <c r="CQ21" s="36">
        <f t="shared" si="6"/>
        <v>0</v>
      </c>
      <c r="CR21" s="24">
        <f t="shared" si="6"/>
        <v>0</v>
      </c>
      <c r="CS21" s="24">
        <f t="shared" si="6"/>
        <v>0</v>
      </c>
      <c r="CT21" s="34">
        <f t="shared" si="6"/>
        <v>0</v>
      </c>
      <c r="CU21" s="34">
        <f t="shared" si="6"/>
        <v>0</v>
      </c>
      <c r="CV21" s="34">
        <f t="shared" si="6"/>
        <v>0</v>
      </c>
      <c r="CW21" s="36">
        <f t="shared" si="6"/>
        <v>0</v>
      </c>
      <c r="CX21" s="23" t="s">
        <v>51</v>
      </c>
      <c r="CY21" s="27"/>
    </row>
    <row r="22" spans="1:103" ht="31.5">
      <c r="A22" s="67" t="s">
        <v>54</v>
      </c>
      <c r="B22" s="68" t="s">
        <v>55</v>
      </c>
      <c r="C22" s="18" t="s">
        <v>100</v>
      </c>
      <c r="D22" s="34">
        <f>D33</f>
        <v>0</v>
      </c>
      <c r="E22" s="34">
        <f t="shared" ref="E22:BP22" si="7">E33</f>
        <v>0</v>
      </c>
      <c r="F22" s="24">
        <f t="shared" si="7"/>
        <v>0</v>
      </c>
      <c r="G22" s="24">
        <f t="shared" si="7"/>
        <v>0</v>
      </c>
      <c r="H22" s="24">
        <f t="shared" si="7"/>
        <v>0</v>
      </c>
      <c r="I22" s="24">
        <f t="shared" si="7"/>
        <v>0</v>
      </c>
      <c r="J22" s="24">
        <f t="shared" si="7"/>
        <v>0</v>
      </c>
      <c r="K22" s="36">
        <f t="shared" si="7"/>
        <v>0</v>
      </c>
      <c r="L22" s="24">
        <f t="shared" si="7"/>
        <v>0</v>
      </c>
      <c r="M22" s="24">
        <f t="shared" si="7"/>
        <v>0</v>
      </c>
      <c r="N22" s="24">
        <f t="shared" si="7"/>
        <v>0</v>
      </c>
      <c r="O22" s="24">
        <f t="shared" si="7"/>
        <v>0</v>
      </c>
      <c r="P22" s="24">
        <f t="shared" si="7"/>
        <v>0</v>
      </c>
      <c r="Q22" s="36">
        <f t="shared" si="7"/>
        <v>0</v>
      </c>
      <c r="R22" s="24">
        <f t="shared" si="7"/>
        <v>0</v>
      </c>
      <c r="S22" s="24">
        <f t="shared" si="7"/>
        <v>0</v>
      </c>
      <c r="T22" s="24">
        <f t="shared" si="7"/>
        <v>0</v>
      </c>
      <c r="U22" s="24">
        <f t="shared" si="7"/>
        <v>0</v>
      </c>
      <c r="V22" s="24">
        <f t="shared" si="7"/>
        <v>0</v>
      </c>
      <c r="W22" s="36">
        <f t="shared" si="7"/>
        <v>0</v>
      </c>
      <c r="X22" s="24">
        <f t="shared" si="7"/>
        <v>0</v>
      </c>
      <c r="Y22" s="24">
        <f t="shared" si="7"/>
        <v>0</v>
      </c>
      <c r="Z22" s="24">
        <f t="shared" si="7"/>
        <v>0</v>
      </c>
      <c r="AA22" s="24">
        <f t="shared" si="7"/>
        <v>0</v>
      </c>
      <c r="AB22" s="24">
        <f t="shared" si="7"/>
        <v>0</v>
      </c>
      <c r="AC22" s="36">
        <f t="shared" si="7"/>
        <v>0</v>
      </c>
      <c r="AD22" s="24">
        <f t="shared" si="7"/>
        <v>0</v>
      </c>
      <c r="AE22" s="24">
        <f t="shared" si="7"/>
        <v>0</v>
      </c>
      <c r="AF22" s="24">
        <f t="shared" si="7"/>
        <v>0</v>
      </c>
      <c r="AG22" s="24">
        <f t="shared" si="7"/>
        <v>0</v>
      </c>
      <c r="AH22" s="24">
        <f t="shared" si="7"/>
        <v>0</v>
      </c>
      <c r="AI22" s="36">
        <f t="shared" si="7"/>
        <v>0</v>
      </c>
      <c r="AJ22" s="24">
        <f t="shared" si="7"/>
        <v>0</v>
      </c>
      <c r="AK22" s="24">
        <f t="shared" si="7"/>
        <v>0</v>
      </c>
      <c r="AL22" s="24">
        <f t="shared" si="7"/>
        <v>0</v>
      </c>
      <c r="AM22" s="24">
        <f t="shared" si="7"/>
        <v>0</v>
      </c>
      <c r="AN22" s="24">
        <f t="shared" si="7"/>
        <v>0</v>
      </c>
      <c r="AO22" s="36">
        <f t="shared" si="7"/>
        <v>0</v>
      </c>
      <c r="AP22" s="24">
        <f t="shared" si="7"/>
        <v>0</v>
      </c>
      <c r="AQ22" s="24">
        <f t="shared" si="7"/>
        <v>0</v>
      </c>
      <c r="AR22" s="24">
        <f t="shared" si="7"/>
        <v>0</v>
      </c>
      <c r="AS22" s="24">
        <f t="shared" si="7"/>
        <v>0</v>
      </c>
      <c r="AT22" s="24">
        <f t="shared" si="7"/>
        <v>0</v>
      </c>
      <c r="AU22" s="36">
        <f t="shared" si="7"/>
        <v>0</v>
      </c>
      <c r="AV22" s="24">
        <f t="shared" si="7"/>
        <v>0</v>
      </c>
      <c r="AW22" s="24">
        <f t="shared" si="7"/>
        <v>0</v>
      </c>
      <c r="AX22" s="24">
        <f t="shared" si="7"/>
        <v>0</v>
      </c>
      <c r="AY22" s="24">
        <f t="shared" si="7"/>
        <v>0</v>
      </c>
      <c r="AZ22" s="24">
        <f t="shared" si="7"/>
        <v>0</v>
      </c>
      <c r="BA22" s="36">
        <f t="shared" si="7"/>
        <v>0</v>
      </c>
      <c r="BB22" s="24">
        <f t="shared" si="7"/>
        <v>0</v>
      </c>
      <c r="BC22" s="24">
        <f t="shared" si="7"/>
        <v>0</v>
      </c>
      <c r="BD22" s="24">
        <f t="shared" si="7"/>
        <v>0</v>
      </c>
      <c r="BE22" s="24">
        <f t="shared" si="7"/>
        <v>0</v>
      </c>
      <c r="BF22" s="39">
        <f t="shared" si="7"/>
        <v>0</v>
      </c>
      <c r="BG22" s="36">
        <f t="shared" si="7"/>
        <v>0</v>
      </c>
      <c r="BH22" s="24">
        <f t="shared" si="7"/>
        <v>0</v>
      </c>
      <c r="BI22" s="24">
        <f t="shared" si="7"/>
        <v>0</v>
      </c>
      <c r="BJ22" s="24">
        <f t="shared" si="7"/>
        <v>0</v>
      </c>
      <c r="BK22" s="24">
        <f t="shared" si="7"/>
        <v>0</v>
      </c>
      <c r="BL22" s="39">
        <f t="shared" si="7"/>
        <v>0</v>
      </c>
      <c r="BM22" s="36">
        <f t="shared" si="7"/>
        <v>0</v>
      </c>
      <c r="BN22" s="24">
        <f t="shared" si="7"/>
        <v>0</v>
      </c>
      <c r="BO22" s="24">
        <f t="shared" si="7"/>
        <v>0</v>
      </c>
      <c r="BP22" s="24">
        <f t="shared" si="7"/>
        <v>0</v>
      </c>
      <c r="BQ22" s="24">
        <f t="shared" ref="BQ22:CE22" si="8">BQ33</f>
        <v>0</v>
      </c>
      <c r="BR22" s="24">
        <f t="shared" si="8"/>
        <v>0</v>
      </c>
      <c r="BS22" s="36">
        <f t="shared" si="8"/>
        <v>0</v>
      </c>
      <c r="BT22" s="24">
        <f t="shared" si="8"/>
        <v>0</v>
      </c>
      <c r="BU22" s="24">
        <f t="shared" si="8"/>
        <v>0</v>
      </c>
      <c r="BV22" s="24">
        <f t="shared" si="8"/>
        <v>0</v>
      </c>
      <c r="BW22" s="24">
        <f t="shared" si="8"/>
        <v>0</v>
      </c>
      <c r="BX22" s="39">
        <f t="shared" si="8"/>
        <v>0</v>
      </c>
      <c r="BY22" s="36">
        <f t="shared" si="8"/>
        <v>0</v>
      </c>
      <c r="BZ22" s="24">
        <f t="shared" si="8"/>
        <v>0</v>
      </c>
      <c r="CA22" s="24">
        <f t="shared" si="8"/>
        <v>0</v>
      </c>
      <c r="CB22" s="24">
        <f t="shared" si="8"/>
        <v>0</v>
      </c>
      <c r="CC22" s="24">
        <f t="shared" si="8"/>
        <v>0</v>
      </c>
      <c r="CD22" s="24">
        <f t="shared" si="8"/>
        <v>0</v>
      </c>
      <c r="CE22" s="36">
        <f t="shared" si="8"/>
        <v>0</v>
      </c>
      <c r="CF22" s="36" t="s">
        <v>51</v>
      </c>
      <c r="CG22" s="36" t="s">
        <v>51</v>
      </c>
      <c r="CH22" s="36" t="s">
        <v>51</v>
      </c>
      <c r="CI22" s="36" t="s">
        <v>51</v>
      </c>
      <c r="CJ22" s="36" t="s">
        <v>51</v>
      </c>
      <c r="CK22" s="36" t="s">
        <v>51</v>
      </c>
      <c r="CL22" s="24">
        <f t="shared" ref="CL22:CW22" si="9">CL33</f>
        <v>0</v>
      </c>
      <c r="CM22" s="24">
        <f t="shared" si="9"/>
        <v>0</v>
      </c>
      <c r="CN22" s="24">
        <f t="shared" si="9"/>
        <v>0</v>
      </c>
      <c r="CO22" s="24">
        <f t="shared" si="9"/>
        <v>0</v>
      </c>
      <c r="CP22" s="24">
        <f t="shared" si="9"/>
        <v>0</v>
      </c>
      <c r="CQ22" s="36">
        <f t="shared" si="9"/>
        <v>0</v>
      </c>
      <c r="CR22" s="24">
        <f t="shared" si="9"/>
        <v>0</v>
      </c>
      <c r="CS22" s="24">
        <f t="shared" si="9"/>
        <v>0</v>
      </c>
      <c r="CT22" s="34">
        <f t="shared" si="9"/>
        <v>0</v>
      </c>
      <c r="CU22" s="34">
        <f t="shared" si="9"/>
        <v>0</v>
      </c>
      <c r="CV22" s="34">
        <f t="shared" si="9"/>
        <v>0</v>
      </c>
      <c r="CW22" s="36">
        <f t="shared" si="9"/>
        <v>0</v>
      </c>
      <c r="CX22" s="23" t="s">
        <v>51</v>
      </c>
      <c r="CY22" s="27"/>
    </row>
    <row r="23" spans="1:103" ht="15.75">
      <c r="A23" s="67" t="s">
        <v>56</v>
      </c>
      <c r="B23" s="68" t="s">
        <v>57</v>
      </c>
      <c r="C23" s="18" t="s">
        <v>100</v>
      </c>
      <c r="D23" s="34">
        <f>D40</f>
        <v>44.139886955364126</v>
      </c>
      <c r="E23" s="34">
        <f t="shared" ref="E23:BP23" si="10">E40</f>
        <v>95.66709140163735</v>
      </c>
      <c r="F23" s="24">
        <f t="shared" si="10"/>
        <v>37.605599999999995</v>
      </c>
      <c r="G23" s="24">
        <f t="shared" si="10"/>
        <v>0</v>
      </c>
      <c r="H23" s="24">
        <f t="shared" si="10"/>
        <v>0</v>
      </c>
      <c r="I23" s="24">
        <f t="shared" si="10"/>
        <v>0</v>
      </c>
      <c r="J23" s="24">
        <f t="shared" si="10"/>
        <v>0</v>
      </c>
      <c r="K23" s="36">
        <f t="shared" si="10"/>
        <v>0</v>
      </c>
      <c r="L23" s="24">
        <f t="shared" si="10"/>
        <v>1.3497771999999999</v>
      </c>
      <c r="M23" s="24">
        <f t="shared" si="10"/>
        <v>0</v>
      </c>
      <c r="N23" s="24">
        <f t="shared" si="10"/>
        <v>0</v>
      </c>
      <c r="O23" s="24">
        <f t="shared" si="10"/>
        <v>0</v>
      </c>
      <c r="P23" s="24">
        <f t="shared" si="10"/>
        <v>0</v>
      </c>
      <c r="Q23" s="36">
        <f t="shared" si="10"/>
        <v>0</v>
      </c>
      <c r="R23" s="24">
        <f t="shared" si="10"/>
        <v>6.5342869553641236</v>
      </c>
      <c r="S23" s="24">
        <f t="shared" si="10"/>
        <v>0</v>
      </c>
      <c r="T23" s="24">
        <f t="shared" si="10"/>
        <v>0</v>
      </c>
      <c r="U23" s="24">
        <f t="shared" si="10"/>
        <v>0</v>
      </c>
      <c r="V23" s="24">
        <f t="shared" si="10"/>
        <v>0</v>
      </c>
      <c r="W23" s="36">
        <f t="shared" si="10"/>
        <v>0</v>
      </c>
      <c r="X23" s="24">
        <f t="shared" si="10"/>
        <v>76.010058351895367</v>
      </c>
      <c r="Y23" s="24">
        <f t="shared" si="10"/>
        <v>0</v>
      </c>
      <c r="Z23" s="24">
        <f t="shared" si="10"/>
        <v>0</v>
      </c>
      <c r="AA23" s="24">
        <f t="shared" si="10"/>
        <v>0</v>
      </c>
      <c r="AB23" s="24">
        <f t="shared" si="10"/>
        <v>0</v>
      </c>
      <c r="AC23" s="36">
        <f t="shared" si="10"/>
        <v>0</v>
      </c>
      <c r="AD23" s="24">
        <f t="shared" si="10"/>
        <v>0</v>
      </c>
      <c r="AE23" s="24">
        <f t="shared" si="10"/>
        <v>0</v>
      </c>
      <c r="AF23" s="24">
        <f t="shared" si="10"/>
        <v>0</v>
      </c>
      <c r="AG23" s="24">
        <f t="shared" si="10"/>
        <v>0</v>
      </c>
      <c r="AH23" s="24">
        <f t="shared" si="10"/>
        <v>0</v>
      </c>
      <c r="AI23" s="36">
        <f t="shared" si="10"/>
        <v>0</v>
      </c>
      <c r="AJ23" s="24">
        <f t="shared" si="10"/>
        <v>4.0998312646511899</v>
      </c>
      <c r="AK23" s="24">
        <f t="shared" si="10"/>
        <v>0</v>
      </c>
      <c r="AL23" s="24">
        <f t="shared" si="10"/>
        <v>0</v>
      </c>
      <c r="AM23" s="24">
        <f t="shared" si="10"/>
        <v>0</v>
      </c>
      <c r="AN23" s="24">
        <f t="shared" si="10"/>
        <v>0</v>
      </c>
      <c r="AO23" s="36">
        <f t="shared" si="10"/>
        <v>0</v>
      </c>
      <c r="AP23" s="24">
        <f t="shared" si="10"/>
        <v>0</v>
      </c>
      <c r="AQ23" s="24">
        <f t="shared" si="10"/>
        <v>0</v>
      </c>
      <c r="AR23" s="24">
        <f t="shared" si="10"/>
        <v>0</v>
      </c>
      <c r="AS23" s="24">
        <f t="shared" si="10"/>
        <v>0</v>
      </c>
      <c r="AT23" s="24">
        <f t="shared" si="10"/>
        <v>0</v>
      </c>
      <c r="AU23" s="36">
        <f t="shared" si="10"/>
        <v>0</v>
      </c>
      <c r="AV23" s="24">
        <f t="shared" si="10"/>
        <v>3.6833671617563279</v>
      </c>
      <c r="AW23" s="24">
        <f t="shared" si="10"/>
        <v>0</v>
      </c>
      <c r="AX23" s="24">
        <f t="shared" si="10"/>
        <v>0</v>
      </c>
      <c r="AY23" s="24">
        <f t="shared" si="10"/>
        <v>0</v>
      </c>
      <c r="AZ23" s="24">
        <f t="shared" si="10"/>
        <v>0</v>
      </c>
      <c r="BA23" s="36">
        <f t="shared" si="10"/>
        <v>0</v>
      </c>
      <c r="BB23" s="24">
        <f t="shared" si="10"/>
        <v>0</v>
      </c>
      <c r="BC23" s="24">
        <f t="shared" si="10"/>
        <v>0</v>
      </c>
      <c r="BD23" s="24">
        <f t="shared" si="10"/>
        <v>0</v>
      </c>
      <c r="BE23" s="24">
        <f t="shared" si="10"/>
        <v>0</v>
      </c>
      <c r="BF23" s="39">
        <f t="shared" si="10"/>
        <v>0</v>
      </c>
      <c r="BG23" s="36">
        <f t="shared" si="10"/>
        <v>0</v>
      </c>
      <c r="BH23" s="24">
        <f t="shared" si="10"/>
        <v>3.3574044406777044</v>
      </c>
      <c r="BI23" s="24">
        <f t="shared" si="10"/>
        <v>0</v>
      </c>
      <c r="BJ23" s="24">
        <f t="shared" si="10"/>
        <v>0</v>
      </c>
      <c r="BK23" s="24">
        <f t="shared" si="10"/>
        <v>0</v>
      </c>
      <c r="BL23" s="39">
        <f t="shared" si="10"/>
        <v>0</v>
      </c>
      <c r="BM23" s="36">
        <f t="shared" si="10"/>
        <v>0</v>
      </c>
      <c r="BN23" s="24">
        <f t="shared" si="10"/>
        <v>0</v>
      </c>
      <c r="BO23" s="24">
        <f t="shared" si="10"/>
        <v>0</v>
      </c>
      <c r="BP23" s="24">
        <f t="shared" si="10"/>
        <v>0</v>
      </c>
      <c r="BQ23" s="24">
        <f t="shared" ref="BQ23:CE23" si="11">BQ40</f>
        <v>0</v>
      </c>
      <c r="BR23" s="24">
        <f t="shared" si="11"/>
        <v>0</v>
      </c>
      <c r="BS23" s="36">
        <f t="shared" si="11"/>
        <v>0</v>
      </c>
      <c r="BT23" s="24">
        <f t="shared" si="11"/>
        <v>3.5058318660896033</v>
      </c>
      <c r="BU23" s="24">
        <f t="shared" si="11"/>
        <v>0</v>
      </c>
      <c r="BV23" s="24">
        <f t="shared" si="11"/>
        <v>0</v>
      </c>
      <c r="BW23" s="24">
        <f t="shared" si="11"/>
        <v>0</v>
      </c>
      <c r="BX23" s="39">
        <f t="shared" si="11"/>
        <v>0</v>
      </c>
      <c r="BY23" s="36">
        <f t="shared" si="11"/>
        <v>0</v>
      </c>
      <c r="BZ23" s="24">
        <f t="shared" si="11"/>
        <v>3.6608211165671647</v>
      </c>
      <c r="CA23" s="24">
        <f t="shared" si="11"/>
        <v>0</v>
      </c>
      <c r="CB23" s="24">
        <f t="shared" si="11"/>
        <v>0</v>
      </c>
      <c r="CC23" s="24">
        <f t="shared" si="11"/>
        <v>0</v>
      </c>
      <c r="CD23" s="24">
        <f t="shared" si="11"/>
        <v>0</v>
      </c>
      <c r="CE23" s="36">
        <f t="shared" si="11"/>
        <v>0</v>
      </c>
      <c r="CF23" s="36" t="s">
        <v>51</v>
      </c>
      <c r="CG23" s="36" t="s">
        <v>51</v>
      </c>
      <c r="CH23" s="36" t="s">
        <v>51</v>
      </c>
      <c r="CI23" s="36" t="s">
        <v>51</v>
      </c>
      <c r="CJ23" s="36" t="s">
        <v>51</v>
      </c>
      <c r="CK23" s="36" t="s">
        <v>51</v>
      </c>
      <c r="CL23" s="24">
        <f t="shared" ref="CL23:CW23" si="12">CL40</f>
        <v>10.195108071931289</v>
      </c>
      <c r="CM23" s="24">
        <f t="shared" si="12"/>
        <v>0</v>
      </c>
      <c r="CN23" s="24">
        <f t="shared" si="12"/>
        <v>0</v>
      </c>
      <c r="CO23" s="24">
        <f t="shared" si="12"/>
        <v>0</v>
      </c>
      <c r="CP23" s="24">
        <f t="shared" si="12"/>
        <v>0</v>
      </c>
      <c r="CQ23" s="36">
        <f t="shared" si="12"/>
        <v>0</v>
      </c>
      <c r="CR23" s="24">
        <f t="shared" si="12"/>
        <v>94.317314201637345</v>
      </c>
      <c r="CS23" s="24">
        <f t="shared" si="12"/>
        <v>0</v>
      </c>
      <c r="CT23" s="34">
        <f t="shared" si="12"/>
        <v>0</v>
      </c>
      <c r="CU23" s="34">
        <f t="shared" si="12"/>
        <v>0</v>
      </c>
      <c r="CV23" s="34">
        <f t="shared" si="12"/>
        <v>0</v>
      </c>
      <c r="CW23" s="36">
        <f t="shared" si="12"/>
        <v>0</v>
      </c>
      <c r="CX23" s="23" t="s">
        <v>51</v>
      </c>
      <c r="CY23" s="27"/>
    </row>
    <row r="24" spans="1:103" ht="31.5">
      <c r="A24" s="67" t="s">
        <v>58</v>
      </c>
      <c r="B24" s="68" t="s">
        <v>59</v>
      </c>
      <c r="C24" s="18" t="s">
        <v>100</v>
      </c>
      <c r="D24" s="34">
        <f>D58</f>
        <v>0</v>
      </c>
      <c r="E24" s="34">
        <f t="shared" ref="E24:BP24" si="13">E58</f>
        <v>0</v>
      </c>
      <c r="F24" s="24">
        <f t="shared" si="13"/>
        <v>0</v>
      </c>
      <c r="G24" s="24">
        <f t="shared" si="13"/>
        <v>0</v>
      </c>
      <c r="H24" s="24">
        <f t="shared" si="13"/>
        <v>0</v>
      </c>
      <c r="I24" s="24">
        <f t="shared" si="13"/>
        <v>0</v>
      </c>
      <c r="J24" s="24">
        <f t="shared" si="13"/>
        <v>0</v>
      </c>
      <c r="K24" s="36">
        <f t="shared" si="13"/>
        <v>0</v>
      </c>
      <c r="L24" s="24">
        <f t="shared" si="13"/>
        <v>0</v>
      </c>
      <c r="M24" s="24">
        <f t="shared" si="13"/>
        <v>0</v>
      </c>
      <c r="N24" s="24">
        <f t="shared" si="13"/>
        <v>0</v>
      </c>
      <c r="O24" s="24">
        <f t="shared" si="13"/>
        <v>0</v>
      </c>
      <c r="P24" s="24">
        <f t="shared" si="13"/>
        <v>0</v>
      </c>
      <c r="Q24" s="36">
        <f t="shared" si="13"/>
        <v>0</v>
      </c>
      <c r="R24" s="24">
        <f t="shared" si="13"/>
        <v>0</v>
      </c>
      <c r="S24" s="24">
        <f t="shared" si="13"/>
        <v>0</v>
      </c>
      <c r="T24" s="24">
        <f t="shared" si="13"/>
        <v>0</v>
      </c>
      <c r="U24" s="24">
        <f t="shared" si="13"/>
        <v>0</v>
      </c>
      <c r="V24" s="24">
        <f t="shared" si="13"/>
        <v>0</v>
      </c>
      <c r="W24" s="36">
        <f t="shared" si="13"/>
        <v>0</v>
      </c>
      <c r="X24" s="24">
        <f t="shared" si="13"/>
        <v>0</v>
      </c>
      <c r="Y24" s="24">
        <f t="shared" si="13"/>
        <v>0</v>
      </c>
      <c r="Z24" s="24">
        <f t="shared" si="13"/>
        <v>0</v>
      </c>
      <c r="AA24" s="24">
        <f t="shared" si="13"/>
        <v>0</v>
      </c>
      <c r="AB24" s="24">
        <f t="shared" si="13"/>
        <v>0</v>
      </c>
      <c r="AC24" s="36">
        <f t="shared" si="13"/>
        <v>0</v>
      </c>
      <c r="AD24" s="24">
        <f t="shared" si="13"/>
        <v>0</v>
      </c>
      <c r="AE24" s="24">
        <f t="shared" si="13"/>
        <v>0</v>
      </c>
      <c r="AF24" s="24">
        <f t="shared" si="13"/>
        <v>0</v>
      </c>
      <c r="AG24" s="24">
        <f t="shared" si="13"/>
        <v>0</v>
      </c>
      <c r="AH24" s="24">
        <f t="shared" si="13"/>
        <v>0</v>
      </c>
      <c r="AI24" s="36">
        <f t="shared" si="13"/>
        <v>0</v>
      </c>
      <c r="AJ24" s="24">
        <f t="shared" si="13"/>
        <v>0</v>
      </c>
      <c r="AK24" s="24">
        <f t="shared" si="13"/>
        <v>0</v>
      </c>
      <c r="AL24" s="24">
        <f t="shared" si="13"/>
        <v>0</v>
      </c>
      <c r="AM24" s="24">
        <f t="shared" si="13"/>
        <v>0</v>
      </c>
      <c r="AN24" s="24">
        <f t="shared" si="13"/>
        <v>0</v>
      </c>
      <c r="AO24" s="36">
        <f t="shared" si="13"/>
        <v>0</v>
      </c>
      <c r="AP24" s="24">
        <f t="shared" si="13"/>
        <v>0</v>
      </c>
      <c r="AQ24" s="24">
        <f t="shared" si="13"/>
        <v>0</v>
      </c>
      <c r="AR24" s="24">
        <f t="shared" si="13"/>
        <v>0</v>
      </c>
      <c r="AS24" s="24">
        <f t="shared" si="13"/>
        <v>0</v>
      </c>
      <c r="AT24" s="24">
        <f t="shared" si="13"/>
        <v>0</v>
      </c>
      <c r="AU24" s="36">
        <f t="shared" si="13"/>
        <v>0</v>
      </c>
      <c r="AV24" s="24">
        <f t="shared" si="13"/>
        <v>0</v>
      </c>
      <c r="AW24" s="24">
        <f t="shared" si="13"/>
        <v>0</v>
      </c>
      <c r="AX24" s="24">
        <f t="shared" si="13"/>
        <v>0</v>
      </c>
      <c r="AY24" s="24">
        <f t="shared" si="13"/>
        <v>0</v>
      </c>
      <c r="AZ24" s="24">
        <f t="shared" si="13"/>
        <v>0</v>
      </c>
      <c r="BA24" s="36">
        <f t="shared" si="13"/>
        <v>0</v>
      </c>
      <c r="BB24" s="24">
        <f t="shared" si="13"/>
        <v>0</v>
      </c>
      <c r="BC24" s="24">
        <f t="shared" si="13"/>
        <v>0</v>
      </c>
      <c r="BD24" s="24">
        <f t="shared" si="13"/>
        <v>0</v>
      </c>
      <c r="BE24" s="24">
        <f t="shared" si="13"/>
        <v>0</v>
      </c>
      <c r="BF24" s="39">
        <f t="shared" si="13"/>
        <v>0</v>
      </c>
      <c r="BG24" s="36">
        <f t="shared" si="13"/>
        <v>0</v>
      </c>
      <c r="BH24" s="24">
        <f t="shared" si="13"/>
        <v>0</v>
      </c>
      <c r="BI24" s="24">
        <f t="shared" si="13"/>
        <v>0</v>
      </c>
      <c r="BJ24" s="24">
        <f t="shared" si="13"/>
        <v>0</v>
      </c>
      <c r="BK24" s="24">
        <f t="shared" si="13"/>
        <v>0</v>
      </c>
      <c r="BL24" s="39">
        <f t="shared" si="13"/>
        <v>0</v>
      </c>
      <c r="BM24" s="36">
        <f t="shared" si="13"/>
        <v>0</v>
      </c>
      <c r="BN24" s="24">
        <f t="shared" si="13"/>
        <v>0</v>
      </c>
      <c r="BO24" s="24">
        <f t="shared" si="13"/>
        <v>0</v>
      </c>
      <c r="BP24" s="24">
        <f t="shared" si="13"/>
        <v>0</v>
      </c>
      <c r="BQ24" s="24">
        <f t="shared" ref="BQ24:CE24" si="14">BQ58</f>
        <v>0</v>
      </c>
      <c r="BR24" s="24">
        <f t="shared" si="14"/>
        <v>0</v>
      </c>
      <c r="BS24" s="36">
        <f t="shared" si="14"/>
        <v>0</v>
      </c>
      <c r="BT24" s="24">
        <f t="shared" si="14"/>
        <v>0</v>
      </c>
      <c r="BU24" s="24">
        <f t="shared" si="14"/>
        <v>0</v>
      </c>
      <c r="BV24" s="24">
        <f t="shared" si="14"/>
        <v>0</v>
      </c>
      <c r="BW24" s="24">
        <f t="shared" si="14"/>
        <v>0</v>
      </c>
      <c r="BX24" s="39">
        <f t="shared" si="14"/>
        <v>0</v>
      </c>
      <c r="BY24" s="36">
        <f t="shared" si="14"/>
        <v>0</v>
      </c>
      <c r="BZ24" s="24">
        <f t="shared" si="14"/>
        <v>0</v>
      </c>
      <c r="CA24" s="24">
        <f t="shared" si="14"/>
        <v>0</v>
      </c>
      <c r="CB24" s="24">
        <f t="shared" si="14"/>
        <v>0</v>
      </c>
      <c r="CC24" s="24">
        <f t="shared" si="14"/>
        <v>0</v>
      </c>
      <c r="CD24" s="24">
        <f t="shared" si="14"/>
        <v>0</v>
      </c>
      <c r="CE24" s="36">
        <f t="shared" si="14"/>
        <v>0</v>
      </c>
      <c r="CF24" s="36" t="s">
        <v>51</v>
      </c>
      <c r="CG24" s="36" t="s">
        <v>51</v>
      </c>
      <c r="CH24" s="36" t="s">
        <v>51</v>
      </c>
      <c r="CI24" s="36" t="s">
        <v>51</v>
      </c>
      <c r="CJ24" s="36" t="s">
        <v>51</v>
      </c>
      <c r="CK24" s="36" t="s">
        <v>51</v>
      </c>
      <c r="CL24" s="24">
        <f t="shared" ref="CL24:CW24" si="15">CL58</f>
        <v>0</v>
      </c>
      <c r="CM24" s="24">
        <f t="shared" si="15"/>
        <v>0</v>
      </c>
      <c r="CN24" s="24">
        <f t="shared" si="15"/>
        <v>0</v>
      </c>
      <c r="CO24" s="24">
        <f t="shared" si="15"/>
        <v>0</v>
      </c>
      <c r="CP24" s="24">
        <f t="shared" si="15"/>
        <v>0</v>
      </c>
      <c r="CQ24" s="36">
        <f t="shared" si="15"/>
        <v>0</v>
      </c>
      <c r="CR24" s="24">
        <f t="shared" si="15"/>
        <v>0</v>
      </c>
      <c r="CS24" s="24">
        <f t="shared" si="15"/>
        <v>0</v>
      </c>
      <c r="CT24" s="34">
        <f t="shared" si="15"/>
        <v>0</v>
      </c>
      <c r="CU24" s="34">
        <f t="shared" si="15"/>
        <v>0</v>
      </c>
      <c r="CV24" s="34">
        <f t="shared" si="15"/>
        <v>0</v>
      </c>
      <c r="CW24" s="36">
        <f t="shared" si="15"/>
        <v>0</v>
      </c>
      <c r="CX24" s="23" t="s">
        <v>51</v>
      </c>
      <c r="CY24" s="27"/>
    </row>
    <row r="25" spans="1:103" s="28" customFormat="1" ht="15.75">
      <c r="A25" s="67" t="s">
        <v>60</v>
      </c>
      <c r="B25" s="68" t="s">
        <v>61</v>
      </c>
      <c r="C25" s="18" t="s">
        <v>100</v>
      </c>
      <c r="D25" s="34">
        <f t="shared" ref="D25" si="16">D59</f>
        <v>1137.2609059910403</v>
      </c>
      <c r="E25" s="34">
        <f t="shared" ref="E25:BP25" si="17">E59</f>
        <v>1293.3915244149869</v>
      </c>
      <c r="F25" s="24">
        <f t="shared" si="17"/>
        <v>1.1938912880599939</v>
      </c>
      <c r="G25" s="24">
        <f t="shared" si="17"/>
        <v>146.40501367574413</v>
      </c>
      <c r="H25" s="24">
        <f t="shared" si="17"/>
        <v>0</v>
      </c>
      <c r="I25" s="24">
        <f t="shared" si="17"/>
        <v>0</v>
      </c>
      <c r="J25" s="24">
        <f t="shared" si="17"/>
        <v>0</v>
      </c>
      <c r="K25" s="36">
        <f t="shared" si="17"/>
        <v>19315</v>
      </c>
      <c r="L25" s="24">
        <f t="shared" si="17"/>
        <v>1.1523600000000001</v>
      </c>
      <c r="M25" s="24">
        <f t="shared" si="17"/>
        <v>114.06774818999999</v>
      </c>
      <c r="N25" s="24">
        <f t="shared" si="17"/>
        <v>0</v>
      </c>
      <c r="O25" s="24">
        <f t="shared" si="17"/>
        <v>0</v>
      </c>
      <c r="P25" s="24">
        <f t="shared" si="17"/>
        <v>0</v>
      </c>
      <c r="Q25" s="36">
        <f t="shared" si="17"/>
        <v>12990</v>
      </c>
      <c r="R25" s="24">
        <f t="shared" si="17"/>
        <v>1.387812868633405</v>
      </c>
      <c r="S25" s="24">
        <f t="shared" si="17"/>
        <v>208.27068230983861</v>
      </c>
      <c r="T25" s="24">
        <f t="shared" si="17"/>
        <v>0</v>
      </c>
      <c r="U25" s="24">
        <f t="shared" si="17"/>
        <v>0</v>
      </c>
      <c r="V25" s="24">
        <f t="shared" si="17"/>
        <v>164.2</v>
      </c>
      <c r="W25" s="36">
        <f t="shared" si="17"/>
        <v>15081</v>
      </c>
      <c r="X25" s="24">
        <f t="shared" si="17"/>
        <v>4.7875857155516623</v>
      </c>
      <c r="Y25" s="24">
        <f t="shared" si="17"/>
        <v>252.73119246336802</v>
      </c>
      <c r="Z25" s="24">
        <f t="shared" si="17"/>
        <v>0</v>
      </c>
      <c r="AA25" s="24">
        <f t="shared" si="17"/>
        <v>0</v>
      </c>
      <c r="AB25" s="24">
        <f t="shared" si="17"/>
        <v>0</v>
      </c>
      <c r="AC25" s="39">
        <f t="shared" si="17"/>
        <v>21428</v>
      </c>
      <c r="AD25" s="24">
        <f t="shared" si="17"/>
        <v>1.4513740947355322</v>
      </c>
      <c r="AE25" s="24">
        <f t="shared" si="17"/>
        <v>192.67471999724734</v>
      </c>
      <c r="AF25" s="24">
        <f t="shared" si="17"/>
        <v>0</v>
      </c>
      <c r="AG25" s="24">
        <f t="shared" si="17"/>
        <v>0</v>
      </c>
      <c r="AH25" s="24">
        <f t="shared" si="17"/>
        <v>378.42</v>
      </c>
      <c r="AI25" s="36">
        <f t="shared" si="17"/>
        <v>13313</v>
      </c>
      <c r="AJ25" s="24">
        <f t="shared" si="17"/>
        <v>0.98333684880563987</v>
      </c>
      <c r="AK25" s="24">
        <f t="shared" si="17"/>
        <v>220.8947878326467</v>
      </c>
      <c r="AL25" s="24">
        <f t="shared" si="17"/>
        <v>0</v>
      </c>
      <c r="AM25" s="24">
        <f t="shared" si="17"/>
        <v>0</v>
      </c>
      <c r="AN25" s="24">
        <f t="shared" si="17"/>
        <v>378.42</v>
      </c>
      <c r="AO25" s="36">
        <f t="shared" si="17"/>
        <v>13360</v>
      </c>
      <c r="AP25" s="24">
        <f t="shared" si="17"/>
        <v>0</v>
      </c>
      <c r="AQ25" s="24">
        <f t="shared" si="17"/>
        <v>161.56737359201441</v>
      </c>
      <c r="AR25" s="24">
        <f t="shared" si="17"/>
        <v>0</v>
      </c>
      <c r="AS25" s="24">
        <f t="shared" si="17"/>
        <v>0</v>
      </c>
      <c r="AT25" s="24">
        <f t="shared" si="17"/>
        <v>215.4</v>
      </c>
      <c r="AU25" s="36">
        <f t="shared" si="17"/>
        <v>10847</v>
      </c>
      <c r="AV25" s="24">
        <f t="shared" si="17"/>
        <v>0</v>
      </c>
      <c r="AW25" s="24">
        <f t="shared" si="17"/>
        <v>151.49727048419194</v>
      </c>
      <c r="AX25" s="24">
        <f t="shared" si="17"/>
        <v>0</v>
      </c>
      <c r="AY25" s="24">
        <f t="shared" si="17"/>
        <v>0</v>
      </c>
      <c r="AZ25" s="39">
        <f t="shared" si="17"/>
        <v>215</v>
      </c>
      <c r="BA25" s="36">
        <f t="shared" si="17"/>
        <v>10867</v>
      </c>
      <c r="BB25" s="24">
        <f t="shared" si="17"/>
        <v>0</v>
      </c>
      <c r="BC25" s="24">
        <f t="shared" si="17"/>
        <v>162.72162789522059</v>
      </c>
      <c r="BD25" s="24">
        <f t="shared" si="17"/>
        <v>0</v>
      </c>
      <c r="BE25" s="24">
        <f t="shared" si="17"/>
        <v>0</v>
      </c>
      <c r="BF25" s="39">
        <f t="shared" si="17"/>
        <v>215</v>
      </c>
      <c r="BG25" s="36">
        <f t="shared" si="17"/>
        <v>10787</v>
      </c>
      <c r="BH25" s="24">
        <f t="shared" si="17"/>
        <v>0</v>
      </c>
      <c r="BI25" s="24">
        <f t="shared" si="17"/>
        <v>147.59678025695601</v>
      </c>
      <c r="BJ25" s="24">
        <f t="shared" si="17"/>
        <v>0</v>
      </c>
      <c r="BK25" s="24">
        <f t="shared" si="17"/>
        <v>0</v>
      </c>
      <c r="BL25" s="39">
        <f t="shared" si="17"/>
        <v>215</v>
      </c>
      <c r="BM25" s="36">
        <f t="shared" si="17"/>
        <v>10787</v>
      </c>
      <c r="BN25" s="24">
        <f t="shared" si="17"/>
        <v>0</v>
      </c>
      <c r="BO25" s="24">
        <f t="shared" si="17"/>
        <v>174.4347942295442</v>
      </c>
      <c r="BP25" s="24">
        <f t="shared" si="17"/>
        <v>0</v>
      </c>
      <c r="BQ25" s="24">
        <f t="shared" ref="BQ25:CE25" si="18">BQ59</f>
        <v>0</v>
      </c>
      <c r="BR25" s="24">
        <f t="shared" si="18"/>
        <v>0</v>
      </c>
      <c r="BS25" s="39">
        <f t="shared" si="18"/>
        <v>11471</v>
      </c>
      <c r="BT25" s="24">
        <f t="shared" si="18"/>
        <v>0</v>
      </c>
      <c r="BU25" s="24">
        <f t="shared" si="18"/>
        <v>154.80078040988371</v>
      </c>
      <c r="BV25" s="24">
        <f t="shared" si="18"/>
        <v>0</v>
      </c>
      <c r="BW25" s="24">
        <f t="shared" si="18"/>
        <v>0</v>
      </c>
      <c r="BX25" s="39">
        <f t="shared" si="18"/>
        <v>0</v>
      </c>
      <c r="BY25" s="36">
        <f t="shared" si="18"/>
        <v>11471</v>
      </c>
      <c r="BZ25" s="24">
        <f t="shared" si="18"/>
        <v>0</v>
      </c>
      <c r="CA25" s="24">
        <f t="shared" si="18"/>
        <v>157.72606617358335</v>
      </c>
      <c r="CB25" s="24">
        <f t="shared" si="18"/>
        <v>0</v>
      </c>
      <c r="CC25" s="24">
        <f t="shared" si="18"/>
        <v>0</v>
      </c>
      <c r="CD25" s="24">
        <f t="shared" si="18"/>
        <v>0</v>
      </c>
      <c r="CE25" s="39">
        <f t="shared" si="18"/>
        <v>11386</v>
      </c>
      <c r="CF25" s="39" t="s">
        <v>51</v>
      </c>
      <c r="CG25" s="39" t="s">
        <v>51</v>
      </c>
      <c r="CH25" s="39" t="s">
        <v>51</v>
      </c>
      <c r="CI25" s="39" t="s">
        <v>51</v>
      </c>
      <c r="CJ25" s="39" t="s">
        <v>51</v>
      </c>
      <c r="CK25" s="39" t="s">
        <v>51</v>
      </c>
      <c r="CL25" s="24">
        <f t="shared" ref="CL25:CW25" si="19">CL59</f>
        <v>2.8391869633689373</v>
      </c>
      <c r="CM25" s="24">
        <f t="shared" si="19"/>
        <v>1057.3952641974486</v>
      </c>
      <c r="CN25" s="24">
        <f t="shared" si="19"/>
        <v>0</v>
      </c>
      <c r="CO25" s="24">
        <f t="shared" si="19"/>
        <v>0</v>
      </c>
      <c r="CP25" s="24">
        <f t="shared" si="19"/>
        <v>973.02</v>
      </c>
      <c r="CQ25" s="36">
        <f t="shared" si="19"/>
        <v>72885</v>
      </c>
      <c r="CR25" s="24">
        <f t="shared" si="19"/>
        <v>5.7709225643573028</v>
      </c>
      <c r="CS25" s="24">
        <f t="shared" si="19"/>
        <v>1085.2468776206297</v>
      </c>
      <c r="CT25" s="24">
        <f t="shared" si="19"/>
        <v>0</v>
      </c>
      <c r="CU25" s="24">
        <f t="shared" si="19"/>
        <v>0</v>
      </c>
      <c r="CV25" s="24">
        <f t="shared" si="19"/>
        <v>808.42000000000007</v>
      </c>
      <c r="CW25" s="36">
        <f t="shared" si="19"/>
        <v>79299</v>
      </c>
      <c r="CX25" s="25" t="s">
        <v>51</v>
      </c>
      <c r="CY25" s="27"/>
    </row>
    <row r="26" spans="1:103" s="28" customFormat="1" ht="15.75">
      <c r="A26" s="18">
        <v>1</v>
      </c>
      <c r="B26" s="18" t="s">
        <v>62</v>
      </c>
      <c r="C26" s="18" t="s">
        <v>100</v>
      </c>
      <c r="D26" s="34">
        <f t="shared" ref="D26:AI26" si="20">D27+D33+D40+D58+D59</f>
        <v>1181.4007929464044</v>
      </c>
      <c r="E26" s="34">
        <f t="shared" si="20"/>
        <v>1389.0586158166243</v>
      </c>
      <c r="F26" s="24">
        <f t="shared" si="20"/>
        <v>38.79949128805999</v>
      </c>
      <c r="G26" s="24">
        <f t="shared" si="20"/>
        <v>146.40501367574413</v>
      </c>
      <c r="H26" s="24">
        <f t="shared" si="20"/>
        <v>0</v>
      </c>
      <c r="I26" s="24">
        <f t="shared" si="20"/>
        <v>0</v>
      </c>
      <c r="J26" s="24">
        <f t="shared" si="20"/>
        <v>0</v>
      </c>
      <c r="K26" s="36">
        <f t="shared" si="20"/>
        <v>19315</v>
      </c>
      <c r="L26" s="24">
        <f t="shared" si="20"/>
        <v>2.5021372</v>
      </c>
      <c r="M26" s="24">
        <f t="shared" si="20"/>
        <v>114.06774818999999</v>
      </c>
      <c r="N26" s="24">
        <f t="shared" si="20"/>
        <v>0</v>
      </c>
      <c r="O26" s="24">
        <f t="shared" si="20"/>
        <v>0</v>
      </c>
      <c r="P26" s="24">
        <f t="shared" si="20"/>
        <v>0</v>
      </c>
      <c r="Q26" s="36">
        <f t="shared" si="20"/>
        <v>12990</v>
      </c>
      <c r="R26" s="24">
        <f t="shared" si="20"/>
        <v>7.9220998239975291</v>
      </c>
      <c r="S26" s="24">
        <f t="shared" si="20"/>
        <v>208.27068230983861</v>
      </c>
      <c r="T26" s="24">
        <f t="shared" si="20"/>
        <v>0</v>
      </c>
      <c r="U26" s="24">
        <f t="shared" si="20"/>
        <v>0</v>
      </c>
      <c r="V26" s="24">
        <f t="shared" si="20"/>
        <v>164.2</v>
      </c>
      <c r="W26" s="36">
        <f t="shared" si="20"/>
        <v>15081</v>
      </c>
      <c r="X26" s="24">
        <f t="shared" si="20"/>
        <v>80.797644067447024</v>
      </c>
      <c r="Y26" s="24">
        <f t="shared" si="20"/>
        <v>252.73119246336802</v>
      </c>
      <c r="Z26" s="24">
        <f t="shared" si="20"/>
        <v>0</v>
      </c>
      <c r="AA26" s="24">
        <f t="shared" si="20"/>
        <v>0</v>
      </c>
      <c r="AB26" s="24">
        <f t="shared" si="20"/>
        <v>0</v>
      </c>
      <c r="AC26" s="39">
        <f t="shared" si="20"/>
        <v>21428</v>
      </c>
      <c r="AD26" s="24">
        <f t="shared" si="20"/>
        <v>1.4513740947355322</v>
      </c>
      <c r="AE26" s="24">
        <f t="shared" si="20"/>
        <v>192.67471999724734</v>
      </c>
      <c r="AF26" s="24">
        <f t="shared" si="20"/>
        <v>0</v>
      </c>
      <c r="AG26" s="24">
        <f t="shared" si="20"/>
        <v>0</v>
      </c>
      <c r="AH26" s="24">
        <f t="shared" si="20"/>
        <v>378.42</v>
      </c>
      <c r="AI26" s="36">
        <f t="shared" si="20"/>
        <v>13313</v>
      </c>
      <c r="AJ26" s="24">
        <f t="shared" ref="AJ26:BO26" si="21">AJ27+AJ33+AJ40+AJ58+AJ59</f>
        <v>5.0831681134568294</v>
      </c>
      <c r="AK26" s="24">
        <f t="shared" si="21"/>
        <v>220.8947878326467</v>
      </c>
      <c r="AL26" s="24">
        <f t="shared" si="21"/>
        <v>0</v>
      </c>
      <c r="AM26" s="24">
        <f t="shared" si="21"/>
        <v>0</v>
      </c>
      <c r="AN26" s="24">
        <f t="shared" si="21"/>
        <v>378.42</v>
      </c>
      <c r="AO26" s="36">
        <f t="shared" si="21"/>
        <v>13360</v>
      </c>
      <c r="AP26" s="24">
        <f t="shared" si="21"/>
        <v>0</v>
      </c>
      <c r="AQ26" s="24">
        <f t="shared" si="21"/>
        <v>161.56737359201441</v>
      </c>
      <c r="AR26" s="24">
        <f t="shared" si="21"/>
        <v>0</v>
      </c>
      <c r="AS26" s="24">
        <f t="shared" si="21"/>
        <v>0</v>
      </c>
      <c r="AT26" s="24">
        <f t="shared" si="21"/>
        <v>215.4</v>
      </c>
      <c r="AU26" s="36">
        <f t="shared" si="21"/>
        <v>10847</v>
      </c>
      <c r="AV26" s="24">
        <f t="shared" si="21"/>
        <v>3.6833671617563279</v>
      </c>
      <c r="AW26" s="24">
        <f t="shared" si="21"/>
        <v>151.49727048419194</v>
      </c>
      <c r="AX26" s="24">
        <f t="shared" si="21"/>
        <v>0</v>
      </c>
      <c r="AY26" s="24">
        <f t="shared" si="21"/>
        <v>0</v>
      </c>
      <c r="AZ26" s="39">
        <f t="shared" si="21"/>
        <v>215</v>
      </c>
      <c r="BA26" s="36">
        <f t="shared" si="21"/>
        <v>10867</v>
      </c>
      <c r="BB26" s="24">
        <f t="shared" si="21"/>
        <v>0</v>
      </c>
      <c r="BC26" s="24">
        <f t="shared" si="21"/>
        <v>162.72162789522059</v>
      </c>
      <c r="BD26" s="24">
        <f t="shared" si="21"/>
        <v>0</v>
      </c>
      <c r="BE26" s="24">
        <f t="shared" si="21"/>
        <v>0</v>
      </c>
      <c r="BF26" s="39">
        <f t="shared" si="21"/>
        <v>215</v>
      </c>
      <c r="BG26" s="36">
        <f t="shared" si="21"/>
        <v>10787</v>
      </c>
      <c r="BH26" s="24">
        <f t="shared" si="21"/>
        <v>3.3574044406777044</v>
      </c>
      <c r="BI26" s="24">
        <f t="shared" si="21"/>
        <v>147.59678025695601</v>
      </c>
      <c r="BJ26" s="24">
        <f t="shared" si="21"/>
        <v>0</v>
      </c>
      <c r="BK26" s="24">
        <f t="shared" si="21"/>
        <v>0</v>
      </c>
      <c r="BL26" s="39">
        <f t="shared" si="21"/>
        <v>215</v>
      </c>
      <c r="BM26" s="36">
        <f t="shared" si="21"/>
        <v>10787</v>
      </c>
      <c r="BN26" s="24">
        <f t="shared" si="21"/>
        <v>0</v>
      </c>
      <c r="BO26" s="24">
        <f t="shared" si="21"/>
        <v>174.4347942295442</v>
      </c>
      <c r="BP26" s="24">
        <f t="shared" ref="BP26:CE26" si="22">BP27+BP33+BP40+BP58+BP59</f>
        <v>0</v>
      </c>
      <c r="BQ26" s="24">
        <f t="shared" si="22"/>
        <v>0</v>
      </c>
      <c r="BR26" s="24">
        <f t="shared" si="22"/>
        <v>0</v>
      </c>
      <c r="BS26" s="39">
        <f t="shared" si="22"/>
        <v>11471</v>
      </c>
      <c r="BT26" s="24">
        <f t="shared" si="22"/>
        <v>3.5058318660896033</v>
      </c>
      <c r="BU26" s="24">
        <f t="shared" si="22"/>
        <v>154.80078040988371</v>
      </c>
      <c r="BV26" s="24">
        <f t="shared" si="22"/>
        <v>0</v>
      </c>
      <c r="BW26" s="24">
        <f t="shared" si="22"/>
        <v>0</v>
      </c>
      <c r="BX26" s="39">
        <f t="shared" si="22"/>
        <v>0</v>
      </c>
      <c r="BY26" s="36">
        <f t="shared" si="22"/>
        <v>11471</v>
      </c>
      <c r="BZ26" s="24">
        <f t="shared" si="22"/>
        <v>3.6608211165671647</v>
      </c>
      <c r="CA26" s="24">
        <f t="shared" si="22"/>
        <v>157.72606617358335</v>
      </c>
      <c r="CB26" s="24">
        <f t="shared" si="22"/>
        <v>0</v>
      </c>
      <c r="CC26" s="24">
        <f t="shared" si="22"/>
        <v>0</v>
      </c>
      <c r="CD26" s="24">
        <f t="shared" si="22"/>
        <v>0</v>
      </c>
      <c r="CE26" s="39">
        <f t="shared" si="22"/>
        <v>11386</v>
      </c>
      <c r="CF26" s="39" t="s">
        <v>51</v>
      </c>
      <c r="CG26" s="39" t="s">
        <v>51</v>
      </c>
      <c r="CH26" s="39" t="s">
        <v>51</v>
      </c>
      <c r="CI26" s="39" t="s">
        <v>51</v>
      </c>
      <c r="CJ26" s="39" t="s">
        <v>51</v>
      </c>
      <c r="CK26" s="39" t="s">
        <v>51</v>
      </c>
      <c r="CL26" s="24">
        <f t="shared" ref="CL26:CW26" si="23">CL27+CL33+CL40+CL58+CL59</f>
        <v>13.034295035300225</v>
      </c>
      <c r="CM26" s="24">
        <f t="shared" si="23"/>
        <v>1057.3952641974486</v>
      </c>
      <c r="CN26" s="24">
        <f t="shared" si="23"/>
        <v>0</v>
      </c>
      <c r="CO26" s="24">
        <f t="shared" si="23"/>
        <v>0</v>
      </c>
      <c r="CP26" s="24">
        <f t="shared" si="23"/>
        <v>973.02</v>
      </c>
      <c r="CQ26" s="36">
        <f t="shared" si="23"/>
        <v>72885</v>
      </c>
      <c r="CR26" s="24">
        <f t="shared" si="23"/>
        <v>100.08823676599465</v>
      </c>
      <c r="CS26" s="24">
        <f t="shared" si="23"/>
        <v>1085.2468776206297</v>
      </c>
      <c r="CT26" s="24">
        <f t="shared" si="23"/>
        <v>0</v>
      </c>
      <c r="CU26" s="24">
        <f t="shared" si="23"/>
        <v>0</v>
      </c>
      <c r="CV26" s="24">
        <f t="shared" si="23"/>
        <v>808.42000000000007</v>
      </c>
      <c r="CW26" s="36">
        <f t="shared" si="23"/>
        <v>79299</v>
      </c>
      <c r="CX26" s="25" t="s">
        <v>51</v>
      </c>
      <c r="CY26" s="27"/>
    </row>
    <row r="27" spans="1:103" ht="15.75">
      <c r="A27" s="67" t="s">
        <v>63</v>
      </c>
      <c r="B27" s="68" t="s">
        <v>64</v>
      </c>
      <c r="C27" s="18" t="s">
        <v>100</v>
      </c>
      <c r="D27" s="34">
        <v>0</v>
      </c>
      <c r="E27" s="34">
        <v>0</v>
      </c>
      <c r="F27" s="19">
        <v>0</v>
      </c>
      <c r="G27" s="24">
        <v>0</v>
      </c>
      <c r="H27" s="19">
        <v>0</v>
      </c>
      <c r="I27" s="19">
        <v>0</v>
      </c>
      <c r="J27" s="19">
        <v>0</v>
      </c>
      <c r="K27" s="42">
        <v>0</v>
      </c>
      <c r="L27" s="19">
        <v>0</v>
      </c>
      <c r="M27" s="24">
        <v>0</v>
      </c>
      <c r="N27" s="19">
        <v>0</v>
      </c>
      <c r="O27" s="19">
        <v>0</v>
      </c>
      <c r="P27" s="19">
        <v>0</v>
      </c>
      <c r="Q27" s="42">
        <v>0</v>
      </c>
      <c r="R27" s="19">
        <v>0</v>
      </c>
      <c r="S27" s="24">
        <v>0</v>
      </c>
      <c r="T27" s="19">
        <v>0</v>
      </c>
      <c r="U27" s="19">
        <v>0</v>
      </c>
      <c r="V27" s="19">
        <v>0</v>
      </c>
      <c r="W27" s="42">
        <v>0</v>
      </c>
      <c r="X27" s="19">
        <v>0</v>
      </c>
      <c r="Y27" s="24">
        <v>0</v>
      </c>
      <c r="Z27" s="19">
        <v>0</v>
      </c>
      <c r="AA27" s="19">
        <v>0</v>
      </c>
      <c r="AB27" s="19">
        <v>0</v>
      </c>
      <c r="AC27" s="42">
        <v>0</v>
      </c>
      <c r="AD27" s="19">
        <v>0</v>
      </c>
      <c r="AE27" s="24">
        <v>0</v>
      </c>
      <c r="AF27" s="19">
        <v>0</v>
      </c>
      <c r="AG27" s="19">
        <v>0</v>
      </c>
      <c r="AH27" s="19">
        <v>0</v>
      </c>
      <c r="AI27" s="42">
        <v>0</v>
      </c>
      <c r="AJ27" s="19">
        <v>0</v>
      </c>
      <c r="AK27" s="24">
        <v>0</v>
      </c>
      <c r="AL27" s="19">
        <v>0</v>
      </c>
      <c r="AM27" s="19">
        <v>0</v>
      </c>
      <c r="AN27" s="19">
        <v>0</v>
      </c>
      <c r="AO27" s="42">
        <v>0</v>
      </c>
      <c r="AP27" s="19">
        <v>0</v>
      </c>
      <c r="AQ27" s="24">
        <v>0</v>
      </c>
      <c r="AR27" s="19">
        <v>0</v>
      </c>
      <c r="AS27" s="19">
        <v>0</v>
      </c>
      <c r="AT27" s="19">
        <v>0</v>
      </c>
      <c r="AU27" s="42">
        <v>0</v>
      </c>
      <c r="AV27" s="19">
        <v>0</v>
      </c>
      <c r="AW27" s="24">
        <v>0</v>
      </c>
      <c r="AX27" s="19">
        <v>0</v>
      </c>
      <c r="AY27" s="19">
        <v>0</v>
      </c>
      <c r="AZ27" s="19">
        <v>0</v>
      </c>
      <c r="BA27" s="42">
        <v>0</v>
      </c>
      <c r="BB27" s="19">
        <v>0</v>
      </c>
      <c r="BC27" s="24">
        <v>0</v>
      </c>
      <c r="BD27" s="19">
        <v>0</v>
      </c>
      <c r="BE27" s="19">
        <v>0</v>
      </c>
      <c r="BF27" s="19">
        <v>0</v>
      </c>
      <c r="BG27" s="42">
        <v>0</v>
      </c>
      <c r="BH27" s="19">
        <v>0</v>
      </c>
      <c r="BI27" s="24">
        <v>0</v>
      </c>
      <c r="BJ27" s="19">
        <v>0</v>
      </c>
      <c r="BK27" s="19">
        <v>0</v>
      </c>
      <c r="BL27" s="19">
        <v>0</v>
      </c>
      <c r="BM27" s="42">
        <v>0</v>
      </c>
      <c r="BN27" s="19">
        <v>0</v>
      </c>
      <c r="BO27" s="24">
        <v>0</v>
      </c>
      <c r="BP27" s="19">
        <v>0</v>
      </c>
      <c r="BQ27" s="19">
        <v>0</v>
      </c>
      <c r="BR27" s="19">
        <v>0</v>
      </c>
      <c r="BS27" s="42">
        <v>0</v>
      </c>
      <c r="BT27" s="19">
        <v>0</v>
      </c>
      <c r="BU27" s="24">
        <v>0</v>
      </c>
      <c r="BV27" s="19">
        <v>0</v>
      </c>
      <c r="BW27" s="19">
        <v>0</v>
      </c>
      <c r="BX27" s="19">
        <v>0</v>
      </c>
      <c r="BY27" s="42">
        <v>0</v>
      </c>
      <c r="BZ27" s="19">
        <v>0</v>
      </c>
      <c r="CA27" s="24">
        <v>0</v>
      </c>
      <c r="CB27" s="19">
        <v>0</v>
      </c>
      <c r="CC27" s="19">
        <v>0</v>
      </c>
      <c r="CD27" s="19">
        <v>0</v>
      </c>
      <c r="CE27" s="42">
        <v>0</v>
      </c>
      <c r="CF27" s="42" t="s">
        <v>51</v>
      </c>
      <c r="CG27" s="42" t="s">
        <v>51</v>
      </c>
      <c r="CH27" s="42" t="s">
        <v>51</v>
      </c>
      <c r="CI27" s="42" t="s">
        <v>51</v>
      </c>
      <c r="CJ27" s="42" t="s">
        <v>51</v>
      </c>
      <c r="CK27" s="42" t="s">
        <v>51</v>
      </c>
      <c r="CL27" s="19">
        <v>0</v>
      </c>
      <c r="CM27" s="24">
        <v>0</v>
      </c>
      <c r="CN27" s="19">
        <v>0</v>
      </c>
      <c r="CO27" s="19">
        <v>0</v>
      </c>
      <c r="CP27" s="19">
        <v>0</v>
      </c>
      <c r="CQ27" s="38">
        <v>0</v>
      </c>
      <c r="CR27" s="19">
        <v>0</v>
      </c>
      <c r="CS27" s="19">
        <v>0</v>
      </c>
      <c r="CT27" s="33">
        <v>0</v>
      </c>
      <c r="CU27" s="33">
        <v>0</v>
      </c>
      <c r="CV27" s="33">
        <v>0</v>
      </c>
      <c r="CW27" s="42">
        <v>0</v>
      </c>
      <c r="CX27" s="23" t="s">
        <v>51</v>
      </c>
      <c r="CY27" s="27"/>
    </row>
    <row r="28" spans="1:103" ht="15.75" hidden="1" customHeight="1" outlineLevel="1">
      <c r="A28" s="67" t="s">
        <v>65</v>
      </c>
      <c r="B28" s="68" t="s">
        <v>66</v>
      </c>
      <c r="C28" s="18" t="s">
        <v>100</v>
      </c>
      <c r="D28" s="34">
        <v>0</v>
      </c>
      <c r="E28" s="34">
        <v>0</v>
      </c>
      <c r="F28" s="19">
        <v>0</v>
      </c>
      <c r="G28" s="24">
        <v>0</v>
      </c>
      <c r="H28" s="19">
        <v>0</v>
      </c>
      <c r="I28" s="19">
        <v>0</v>
      </c>
      <c r="J28" s="19">
        <v>0</v>
      </c>
      <c r="K28" s="42">
        <v>0</v>
      </c>
      <c r="L28" s="19">
        <v>0</v>
      </c>
      <c r="M28" s="24">
        <v>0</v>
      </c>
      <c r="N28" s="19">
        <v>0</v>
      </c>
      <c r="O28" s="19">
        <v>0</v>
      </c>
      <c r="P28" s="19">
        <v>0</v>
      </c>
      <c r="Q28" s="42">
        <v>0</v>
      </c>
      <c r="R28" s="19">
        <v>0</v>
      </c>
      <c r="S28" s="24">
        <v>0</v>
      </c>
      <c r="T28" s="19">
        <v>0</v>
      </c>
      <c r="U28" s="19">
        <v>0</v>
      </c>
      <c r="V28" s="19">
        <v>0</v>
      </c>
      <c r="W28" s="42">
        <v>0</v>
      </c>
      <c r="X28" s="19">
        <v>0</v>
      </c>
      <c r="Y28" s="24">
        <v>0</v>
      </c>
      <c r="Z28" s="19">
        <v>0</v>
      </c>
      <c r="AA28" s="19">
        <v>0</v>
      </c>
      <c r="AB28" s="19">
        <v>0</v>
      </c>
      <c r="AC28" s="42">
        <v>0</v>
      </c>
      <c r="AD28" s="19">
        <v>0</v>
      </c>
      <c r="AE28" s="24">
        <v>0</v>
      </c>
      <c r="AF28" s="19">
        <v>0</v>
      </c>
      <c r="AG28" s="19">
        <v>0</v>
      </c>
      <c r="AH28" s="19">
        <v>0</v>
      </c>
      <c r="AI28" s="42">
        <v>0</v>
      </c>
      <c r="AJ28" s="19">
        <v>0</v>
      </c>
      <c r="AK28" s="24">
        <v>0</v>
      </c>
      <c r="AL28" s="19">
        <v>0</v>
      </c>
      <c r="AM28" s="19">
        <v>0</v>
      </c>
      <c r="AN28" s="19">
        <v>0</v>
      </c>
      <c r="AO28" s="42">
        <v>0</v>
      </c>
      <c r="AP28" s="19">
        <v>0</v>
      </c>
      <c r="AQ28" s="24">
        <v>0</v>
      </c>
      <c r="AR28" s="19">
        <v>0</v>
      </c>
      <c r="AS28" s="19">
        <v>0</v>
      </c>
      <c r="AT28" s="19">
        <v>0</v>
      </c>
      <c r="AU28" s="42">
        <v>0</v>
      </c>
      <c r="AV28" s="19">
        <v>0</v>
      </c>
      <c r="AW28" s="24">
        <v>0</v>
      </c>
      <c r="AX28" s="19">
        <v>0</v>
      </c>
      <c r="AY28" s="19">
        <v>0</v>
      </c>
      <c r="AZ28" s="19">
        <v>0</v>
      </c>
      <c r="BA28" s="42">
        <v>0</v>
      </c>
      <c r="BB28" s="19">
        <v>0</v>
      </c>
      <c r="BC28" s="24">
        <v>0</v>
      </c>
      <c r="BD28" s="19">
        <v>0</v>
      </c>
      <c r="BE28" s="19">
        <v>0</v>
      </c>
      <c r="BF28" s="19">
        <v>0</v>
      </c>
      <c r="BG28" s="42">
        <v>0</v>
      </c>
      <c r="BH28" s="19">
        <v>0</v>
      </c>
      <c r="BI28" s="24">
        <v>0</v>
      </c>
      <c r="BJ28" s="19">
        <v>0</v>
      </c>
      <c r="BK28" s="19">
        <v>0</v>
      </c>
      <c r="BL28" s="19">
        <v>0</v>
      </c>
      <c r="BM28" s="42">
        <v>0</v>
      </c>
      <c r="BN28" s="19">
        <v>0</v>
      </c>
      <c r="BO28" s="24">
        <v>0</v>
      </c>
      <c r="BP28" s="19">
        <v>0</v>
      </c>
      <c r="BQ28" s="19">
        <v>0</v>
      </c>
      <c r="BR28" s="19">
        <v>0</v>
      </c>
      <c r="BS28" s="42">
        <v>0</v>
      </c>
      <c r="BT28" s="19">
        <v>0</v>
      </c>
      <c r="BU28" s="24">
        <v>0</v>
      </c>
      <c r="BV28" s="19">
        <v>0</v>
      </c>
      <c r="BW28" s="19">
        <v>0</v>
      </c>
      <c r="BX28" s="19">
        <v>0</v>
      </c>
      <c r="BY28" s="42">
        <v>0</v>
      </c>
      <c r="BZ28" s="19">
        <v>0</v>
      </c>
      <c r="CA28" s="24">
        <v>0</v>
      </c>
      <c r="CB28" s="19">
        <v>0</v>
      </c>
      <c r="CC28" s="19">
        <v>0</v>
      </c>
      <c r="CD28" s="19">
        <v>0</v>
      </c>
      <c r="CE28" s="42">
        <v>0</v>
      </c>
      <c r="CF28" s="42" t="s">
        <v>51</v>
      </c>
      <c r="CG28" s="42" t="s">
        <v>51</v>
      </c>
      <c r="CH28" s="42" t="s">
        <v>51</v>
      </c>
      <c r="CI28" s="42" t="s">
        <v>51</v>
      </c>
      <c r="CJ28" s="42" t="s">
        <v>51</v>
      </c>
      <c r="CK28" s="42" t="s">
        <v>51</v>
      </c>
      <c r="CL28" s="19">
        <v>0</v>
      </c>
      <c r="CM28" s="24">
        <v>0</v>
      </c>
      <c r="CN28" s="19">
        <v>0</v>
      </c>
      <c r="CO28" s="19">
        <v>0</v>
      </c>
      <c r="CP28" s="19">
        <v>0</v>
      </c>
      <c r="CQ28" s="38">
        <v>0</v>
      </c>
      <c r="CR28" s="19">
        <v>0</v>
      </c>
      <c r="CS28" s="19">
        <v>0</v>
      </c>
      <c r="CT28" s="33">
        <v>0</v>
      </c>
      <c r="CU28" s="33">
        <v>0</v>
      </c>
      <c r="CV28" s="33">
        <v>0</v>
      </c>
      <c r="CW28" s="42">
        <v>0</v>
      </c>
      <c r="CX28" s="25" t="s">
        <v>51</v>
      </c>
      <c r="CY28" s="27"/>
    </row>
    <row r="29" spans="1:103" ht="31.5" hidden="1" customHeight="1" outlineLevel="1">
      <c r="A29" s="69" t="s">
        <v>67</v>
      </c>
      <c r="B29" s="70" t="s">
        <v>68</v>
      </c>
      <c r="C29" s="18" t="s">
        <v>100</v>
      </c>
      <c r="D29" s="34">
        <v>0</v>
      </c>
      <c r="E29" s="34">
        <v>0</v>
      </c>
      <c r="F29" s="19">
        <v>0</v>
      </c>
      <c r="G29" s="24">
        <v>0</v>
      </c>
      <c r="H29" s="19">
        <v>0</v>
      </c>
      <c r="I29" s="19">
        <v>0</v>
      </c>
      <c r="J29" s="19">
        <v>0</v>
      </c>
      <c r="K29" s="42">
        <v>0</v>
      </c>
      <c r="L29" s="19">
        <v>0</v>
      </c>
      <c r="M29" s="24">
        <v>0</v>
      </c>
      <c r="N29" s="19">
        <v>0</v>
      </c>
      <c r="O29" s="19">
        <v>0</v>
      </c>
      <c r="P29" s="19">
        <v>0</v>
      </c>
      <c r="Q29" s="42">
        <v>0</v>
      </c>
      <c r="R29" s="19">
        <v>0</v>
      </c>
      <c r="S29" s="24">
        <v>0</v>
      </c>
      <c r="T29" s="19">
        <v>0</v>
      </c>
      <c r="U29" s="19">
        <v>0</v>
      </c>
      <c r="V29" s="19">
        <v>0</v>
      </c>
      <c r="W29" s="42">
        <v>0</v>
      </c>
      <c r="X29" s="19">
        <v>0</v>
      </c>
      <c r="Y29" s="24">
        <v>0</v>
      </c>
      <c r="Z29" s="19">
        <v>0</v>
      </c>
      <c r="AA29" s="19">
        <v>0</v>
      </c>
      <c r="AB29" s="19">
        <v>0</v>
      </c>
      <c r="AC29" s="42">
        <v>0</v>
      </c>
      <c r="AD29" s="19">
        <v>0</v>
      </c>
      <c r="AE29" s="24">
        <v>0</v>
      </c>
      <c r="AF29" s="19">
        <v>0</v>
      </c>
      <c r="AG29" s="19">
        <v>0</v>
      </c>
      <c r="AH29" s="19">
        <v>0</v>
      </c>
      <c r="AI29" s="42">
        <v>0</v>
      </c>
      <c r="AJ29" s="19">
        <v>0</v>
      </c>
      <c r="AK29" s="24">
        <v>0</v>
      </c>
      <c r="AL29" s="19">
        <v>0</v>
      </c>
      <c r="AM29" s="19">
        <v>0</v>
      </c>
      <c r="AN29" s="19">
        <v>0</v>
      </c>
      <c r="AO29" s="42">
        <v>0</v>
      </c>
      <c r="AP29" s="19">
        <v>0</v>
      </c>
      <c r="AQ29" s="24">
        <v>0</v>
      </c>
      <c r="AR29" s="19">
        <v>0</v>
      </c>
      <c r="AS29" s="19">
        <v>0</v>
      </c>
      <c r="AT29" s="19">
        <v>0</v>
      </c>
      <c r="AU29" s="42">
        <v>0</v>
      </c>
      <c r="AV29" s="19">
        <v>0</v>
      </c>
      <c r="AW29" s="24">
        <v>0</v>
      </c>
      <c r="AX29" s="19">
        <v>0</v>
      </c>
      <c r="AY29" s="19">
        <v>0</v>
      </c>
      <c r="AZ29" s="19">
        <v>0</v>
      </c>
      <c r="BA29" s="42">
        <v>0</v>
      </c>
      <c r="BB29" s="19">
        <v>0</v>
      </c>
      <c r="BC29" s="24">
        <v>0</v>
      </c>
      <c r="BD29" s="19">
        <v>0</v>
      </c>
      <c r="BE29" s="19">
        <v>0</v>
      </c>
      <c r="BF29" s="19">
        <v>0</v>
      </c>
      <c r="BG29" s="42">
        <v>0</v>
      </c>
      <c r="BH29" s="19">
        <v>0</v>
      </c>
      <c r="BI29" s="24">
        <v>0</v>
      </c>
      <c r="BJ29" s="19">
        <v>0</v>
      </c>
      <c r="BK29" s="19">
        <v>0</v>
      </c>
      <c r="BL29" s="19">
        <v>0</v>
      </c>
      <c r="BM29" s="42">
        <v>0</v>
      </c>
      <c r="BN29" s="19">
        <v>0</v>
      </c>
      <c r="BO29" s="24">
        <v>0</v>
      </c>
      <c r="BP29" s="19">
        <v>0</v>
      </c>
      <c r="BQ29" s="19">
        <v>0</v>
      </c>
      <c r="BR29" s="19">
        <v>0</v>
      </c>
      <c r="BS29" s="42">
        <v>0</v>
      </c>
      <c r="BT29" s="19">
        <v>0</v>
      </c>
      <c r="BU29" s="24">
        <v>0</v>
      </c>
      <c r="BV29" s="19">
        <v>0</v>
      </c>
      <c r="BW29" s="19">
        <v>0</v>
      </c>
      <c r="BX29" s="19">
        <v>0</v>
      </c>
      <c r="BY29" s="42">
        <v>0</v>
      </c>
      <c r="BZ29" s="19">
        <v>0</v>
      </c>
      <c r="CA29" s="24">
        <v>0</v>
      </c>
      <c r="CB29" s="19">
        <v>0</v>
      </c>
      <c r="CC29" s="19">
        <v>0</v>
      </c>
      <c r="CD29" s="19">
        <v>0</v>
      </c>
      <c r="CE29" s="42">
        <v>0</v>
      </c>
      <c r="CF29" s="42" t="s">
        <v>51</v>
      </c>
      <c r="CG29" s="42" t="s">
        <v>51</v>
      </c>
      <c r="CH29" s="42" t="s">
        <v>51</v>
      </c>
      <c r="CI29" s="42" t="s">
        <v>51</v>
      </c>
      <c r="CJ29" s="42" t="s">
        <v>51</v>
      </c>
      <c r="CK29" s="42" t="s">
        <v>51</v>
      </c>
      <c r="CL29" s="19">
        <v>0</v>
      </c>
      <c r="CM29" s="24">
        <v>0</v>
      </c>
      <c r="CN29" s="19">
        <v>0</v>
      </c>
      <c r="CO29" s="19">
        <v>0</v>
      </c>
      <c r="CP29" s="19">
        <v>0</v>
      </c>
      <c r="CQ29" s="38">
        <v>0</v>
      </c>
      <c r="CR29" s="19">
        <v>0</v>
      </c>
      <c r="CS29" s="19">
        <v>0</v>
      </c>
      <c r="CT29" s="33">
        <v>0</v>
      </c>
      <c r="CU29" s="33">
        <v>0</v>
      </c>
      <c r="CV29" s="33">
        <v>0</v>
      </c>
      <c r="CW29" s="42">
        <v>0</v>
      </c>
      <c r="CX29" s="23" t="s">
        <v>51</v>
      </c>
      <c r="CY29" s="27"/>
    </row>
    <row r="30" spans="1:103" ht="15.75" hidden="1" customHeight="1" outlineLevel="1">
      <c r="A30" s="69" t="s">
        <v>69</v>
      </c>
      <c r="B30" s="70" t="s">
        <v>70</v>
      </c>
      <c r="C30" s="18" t="s">
        <v>100</v>
      </c>
      <c r="D30" s="34">
        <v>0</v>
      </c>
      <c r="E30" s="34">
        <v>0</v>
      </c>
      <c r="F30" s="19">
        <v>0</v>
      </c>
      <c r="G30" s="24">
        <v>0</v>
      </c>
      <c r="H30" s="19">
        <v>0</v>
      </c>
      <c r="I30" s="19">
        <v>0</v>
      </c>
      <c r="J30" s="19">
        <v>0</v>
      </c>
      <c r="K30" s="42">
        <v>0</v>
      </c>
      <c r="L30" s="19">
        <v>0</v>
      </c>
      <c r="M30" s="24">
        <v>0</v>
      </c>
      <c r="N30" s="19">
        <v>0</v>
      </c>
      <c r="O30" s="19">
        <v>0</v>
      </c>
      <c r="P30" s="19">
        <v>0</v>
      </c>
      <c r="Q30" s="42">
        <v>0</v>
      </c>
      <c r="R30" s="19">
        <v>0</v>
      </c>
      <c r="S30" s="24">
        <v>0</v>
      </c>
      <c r="T30" s="19">
        <v>0</v>
      </c>
      <c r="U30" s="19">
        <v>0</v>
      </c>
      <c r="V30" s="19">
        <v>0</v>
      </c>
      <c r="W30" s="42">
        <v>0</v>
      </c>
      <c r="X30" s="19">
        <v>0</v>
      </c>
      <c r="Y30" s="24">
        <v>0</v>
      </c>
      <c r="Z30" s="19">
        <v>0</v>
      </c>
      <c r="AA30" s="19">
        <v>0</v>
      </c>
      <c r="AB30" s="19">
        <v>0</v>
      </c>
      <c r="AC30" s="42">
        <v>0</v>
      </c>
      <c r="AD30" s="19">
        <v>0</v>
      </c>
      <c r="AE30" s="24">
        <v>0</v>
      </c>
      <c r="AF30" s="19">
        <v>0</v>
      </c>
      <c r="AG30" s="19">
        <v>0</v>
      </c>
      <c r="AH30" s="19">
        <v>0</v>
      </c>
      <c r="AI30" s="42">
        <v>0</v>
      </c>
      <c r="AJ30" s="19">
        <v>0</v>
      </c>
      <c r="AK30" s="24">
        <v>0</v>
      </c>
      <c r="AL30" s="19">
        <v>0</v>
      </c>
      <c r="AM30" s="19">
        <v>0</v>
      </c>
      <c r="AN30" s="19">
        <v>0</v>
      </c>
      <c r="AO30" s="42">
        <v>0</v>
      </c>
      <c r="AP30" s="19">
        <v>0</v>
      </c>
      <c r="AQ30" s="24">
        <v>0</v>
      </c>
      <c r="AR30" s="19">
        <v>0</v>
      </c>
      <c r="AS30" s="19">
        <v>0</v>
      </c>
      <c r="AT30" s="19">
        <v>0</v>
      </c>
      <c r="AU30" s="42">
        <v>0</v>
      </c>
      <c r="AV30" s="19">
        <v>0</v>
      </c>
      <c r="AW30" s="24">
        <v>0</v>
      </c>
      <c r="AX30" s="19">
        <v>0</v>
      </c>
      <c r="AY30" s="19">
        <v>0</v>
      </c>
      <c r="AZ30" s="19">
        <v>0</v>
      </c>
      <c r="BA30" s="42">
        <v>0</v>
      </c>
      <c r="BB30" s="19">
        <v>0</v>
      </c>
      <c r="BC30" s="24">
        <v>0</v>
      </c>
      <c r="BD30" s="19">
        <v>0</v>
      </c>
      <c r="BE30" s="19">
        <v>0</v>
      </c>
      <c r="BF30" s="19">
        <v>0</v>
      </c>
      <c r="BG30" s="42">
        <v>0</v>
      </c>
      <c r="BH30" s="19">
        <v>0</v>
      </c>
      <c r="BI30" s="24">
        <v>0</v>
      </c>
      <c r="BJ30" s="19">
        <v>0</v>
      </c>
      <c r="BK30" s="19">
        <v>0</v>
      </c>
      <c r="BL30" s="19">
        <v>0</v>
      </c>
      <c r="BM30" s="42">
        <v>0</v>
      </c>
      <c r="BN30" s="19">
        <v>0</v>
      </c>
      <c r="BO30" s="24">
        <v>0</v>
      </c>
      <c r="BP30" s="19">
        <v>0</v>
      </c>
      <c r="BQ30" s="19">
        <v>0</v>
      </c>
      <c r="BR30" s="19">
        <v>0</v>
      </c>
      <c r="BS30" s="42">
        <v>0</v>
      </c>
      <c r="BT30" s="19">
        <v>0</v>
      </c>
      <c r="BU30" s="24">
        <v>0</v>
      </c>
      <c r="BV30" s="19">
        <v>0</v>
      </c>
      <c r="BW30" s="19">
        <v>0</v>
      </c>
      <c r="BX30" s="19">
        <v>0</v>
      </c>
      <c r="BY30" s="42">
        <v>0</v>
      </c>
      <c r="BZ30" s="19">
        <v>0</v>
      </c>
      <c r="CA30" s="24">
        <v>0</v>
      </c>
      <c r="CB30" s="19">
        <v>0</v>
      </c>
      <c r="CC30" s="19">
        <v>0</v>
      </c>
      <c r="CD30" s="19">
        <v>0</v>
      </c>
      <c r="CE30" s="42">
        <v>0</v>
      </c>
      <c r="CF30" s="42" t="s">
        <v>51</v>
      </c>
      <c r="CG30" s="42" t="s">
        <v>51</v>
      </c>
      <c r="CH30" s="42" t="s">
        <v>51</v>
      </c>
      <c r="CI30" s="42" t="s">
        <v>51</v>
      </c>
      <c r="CJ30" s="42" t="s">
        <v>51</v>
      </c>
      <c r="CK30" s="42" t="s">
        <v>51</v>
      </c>
      <c r="CL30" s="19">
        <v>0</v>
      </c>
      <c r="CM30" s="24">
        <v>0</v>
      </c>
      <c r="CN30" s="19">
        <v>0</v>
      </c>
      <c r="CO30" s="19">
        <v>0</v>
      </c>
      <c r="CP30" s="19">
        <v>0</v>
      </c>
      <c r="CQ30" s="38">
        <v>0</v>
      </c>
      <c r="CR30" s="19">
        <v>0</v>
      </c>
      <c r="CS30" s="19">
        <v>0</v>
      </c>
      <c r="CT30" s="33">
        <v>0</v>
      </c>
      <c r="CU30" s="33">
        <v>0</v>
      </c>
      <c r="CV30" s="33">
        <v>0</v>
      </c>
      <c r="CW30" s="42">
        <v>0</v>
      </c>
      <c r="CX30" s="23" t="s">
        <v>51</v>
      </c>
      <c r="CY30" s="27"/>
    </row>
    <row r="31" spans="1:103" ht="31.5" hidden="1" customHeight="1" outlineLevel="1">
      <c r="A31" s="67" t="s">
        <v>71</v>
      </c>
      <c r="B31" s="68" t="s">
        <v>72</v>
      </c>
      <c r="C31" s="18" t="s">
        <v>100</v>
      </c>
      <c r="D31" s="34">
        <v>0</v>
      </c>
      <c r="E31" s="34">
        <v>0</v>
      </c>
      <c r="F31" s="19">
        <v>0</v>
      </c>
      <c r="G31" s="24">
        <v>0</v>
      </c>
      <c r="H31" s="19">
        <v>0</v>
      </c>
      <c r="I31" s="19">
        <v>0</v>
      </c>
      <c r="J31" s="19">
        <v>0</v>
      </c>
      <c r="K31" s="42">
        <v>0</v>
      </c>
      <c r="L31" s="19">
        <v>0</v>
      </c>
      <c r="M31" s="24">
        <v>0</v>
      </c>
      <c r="N31" s="19">
        <v>0</v>
      </c>
      <c r="O31" s="19">
        <v>0</v>
      </c>
      <c r="P31" s="19">
        <v>0</v>
      </c>
      <c r="Q31" s="42">
        <v>0</v>
      </c>
      <c r="R31" s="19">
        <v>0</v>
      </c>
      <c r="S31" s="24">
        <v>0</v>
      </c>
      <c r="T31" s="19">
        <v>0</v>
      </c>
      <c r="U31" s="19">
        <v>0</v>
      </c>
      <c r="V31" s="19">
        <v>0</v>
      </c>
      <c r="W31" s="42">
        <v>0</v>
      </c>
      <c r="X31" s="19">
        <v>0</v>
      </c>
      <c r="Y31" s="24">
        <v>0</v>
      </c>
      <c r="Z31" s="19">
        <v>0</v>
      </c>
      <c r="AA31" s="19">
        <v>0</v>
      </c>
      <c r="AB31" s="19">
        <v>0</v>
      </c>
      <c r="AC31" s="42">
        <v>0</v>
      </c>
      <c r="AD31" s="19">
        <v>0</v>
      </c>
      <c r="AE31" s="24">
        <v>0</v>
      </c>
      <c r="AF31" s="19">
        <v>0</v>
      </c>
      <c r="AG31" s="19">
        <v>0</v>
      </c>
      <c r="AH31" s="19">
        <v>0</v>
      </c>
      <c r="AI31" s="42">
        <v>0</v>
      </c>
      <c r="AJ31" s="19">
        <v>0</v>
      </c>
      <c r="AK31" s="24">
        <v>0</v>
      </c>
      <c r="AL31" s="19">
        <v>0</v>
      </c>
      <c r="AM31" s="19">
        <v>0</v>
      </c>
      <c r="AN31" s="19">
        <v>0</v>
      </c>
      <c r="AO31" s="42">
        <v>0</v>
      </c>
      <c r="AP31" s="19">
        <v>0</v>
      </c>
      <c r="AQ31" s="24">
        <v>0</v>
      </c>
      <c r="AR31" s="19">
        <v>0</v>
      </c>
      <c r="AS31" s="19">
        <v>0</v>
      </c>
      <c r="AT31" s="19">
        <v>0</v>
      </c>
      <c r="AU31" s="42">
        <v>0</v>
      </c>
      <c r="AV31" s="19">
        <v>0</v>
      </c>
      <c r="AW31" s="24">
        <v>0</v>
      </c>
      <c r="AX31" s="19">
        <v>0</v>
      </c>
      <c r="AY31" s="19">
        <v>0</v>
      </c>
      <c r="AZ31" s="19">
        <v>0</v>
      </c>
      <c r="BA31" s="42">
        <v>0</v>
      </c>
      <c r="BB31" s="19">
        <v>0</v>
      </c>
      <c r="BC31" s="24">
        <v>0</v>
      </c>
      <c r="BD31" s="19">
        <v>0</v>
      </c>
      <c r="BE31" s="19">
        <v>0</v>
      </c>
      <c r="BF31" s="19">
        <v>0</v>
      </c>
      <c r="BG31" s="42">
        <v>0</v>
      </c>
      <c r="BH31" s="19">
        <v>0</v>
      </c>
      <c r="BI31" s="24">
        <v>0</v>
      </c>
      <c r="BJ31" s="19">
        <v>0</v>
      </c>
      <c r="BK31" s="19">
        <v>0</v>
      </c>
      <c r="BL31" s="19">
        <v>0</v>
      </c>
      <c r="BM31" s="42">
        <v>0</v>
      </c>
      <c r="BN31" s="19">
        <v>0</v>
      </c>
      <c r="BO31" s="24">
        <v>0</v>
      </c>
      <c r="BP31" s="19">
        <v>0</v>
      </c>
      <c r="BQ31" s="19">
        <v>0</v>
      </c>
      <c r="BR31" s="19">
        <v>0</v>
      </c>
      <c r="BS31" s="42">
        <v>0</v>
      </c>
      <c r="BT31" s="19">
        <v>0</v>
      </c>
      <c r="BU31" s="24">
        <v>0</v>
      </c>
      <c r="BV31" s="19">
        <v>0</v>
      </c>
      <c r="BW31" s="19">
        <v>0</v>
      </c>
      <c r="BX31" s="19">
        <v>0</v>
      </c>
      <c r="BY31" s="42">
        <v>0</v>
      </c>
      <c r="BZ31" s="19">
        <v>0</v>
      </c>
      <c r="CA31" s="24">
        <v>0</v>
      </c>
      <c r="CB31" s="19">
        <v>0</v>
      </c>
      <c r="CC31" s="19">
        <v>0</v>
      </c>
      <c r="CD31" s="19">
        <v>0</v>
      </c>
      <c r="CE31" s="42">
        <v>0</v>
      </c>
      <c r="CF31" s="42" t="s">
        <v>51</v>
      </c>
      <c r="CG31" s="42" t="s">
        <v>51</v>
      </c>
      <c r="CH31" s="42" t="s">
        <v>51</v>
      </c>
      <c r="CI31" s="42" t="s">
        <v>51</v>
      </c>
      <c r="CJ31" s="42" t="s">
        <v>51</v>
      </c>
      <c r="CK31" s="42" t="s">
        <v>51</v>
      </c>
      <c r="CL31" s="19">
        <v>0</v>
      </c>
      <c r="CM31" s="24">
        <v>0</v>
      </c>
      <c r="CN31" s="19">
        <v>0</v>
      </c>
      <c r="CO31" s="19">
        <v>0</v>
      </c>
      <c r="CP31" s="19">
        <v>0</v>
      </c>
      <c r="CQ31" s="38">
        <v>0</v>
      </c>
      <c r="CR31" s="19">
        <v>0</v>
      </c>
      <c r="CS31" s="19">
        <v>0</v>
      </c>
      <c r="CT31" s="33">
        <v>0</v>
      </c>
      <c r="CU31" s="33">
        <v>0</v>
      </c>
      <c r="CV31" s="33">
        <v>0</v>
      </c>
      <c r="CW31" s="42">
        <v>0</v>
      </c>
      <c r="CX31" s="25" t="s">
        <v>51</v>
      </c>
      <c r="CY31" s="27"/>
    </row>
    <row r="32" spans="1:103" ht="31.5" hidden="1" customHeight="1" outlineLevel="1">
      <c r="A32" s="67" t="s">
        <v>73</v>
      </c>
      <c r="B32" s="68" t="s">
        <v>74</v>
      </c>
      <c r="C32" s="18" t="s">
        <v>100</v>
      </c>
      <c r="D32" s="34">
        <v>0</v>
      </c>
      <c r="E32" s="34">
        <v>0</v>
      </c>
      <c r="F32" s="19">
        <v>0</v>
      </c>
      <c r="G32" s="24">
        <v>0</v>
      </c>
      <c r="H32" s="19">
        <v>0</v>
      </c>
      <c r="I32" s="19">
        <v>0</v>
      </c>
      <c r="J32" s="19">
        <v>0</v>
      </c>
      <c r="K32" s="42">
        <v>0</v>
      </c>
      <c r="L32" s="19">
        <v>0</v>
      </c>
      <c r="M32" s="24">
        <v>0</v>
      </c>
      <c r="N32" s="19">
        <v>0</v>
      </c>
      <c r="O32" s="19">
        <v>0</v>
      </c>
      <c r="P32" s="19">
        <v>0</v>
      </c>
      <c r="Q32" s="42">
        <v>0</v>
      </c>
      <c r="R32" s="19">
        <v>0</v>
      </c>
      <c r="S32" s="24">
        <v>0</v>
      </c>
      <c r="T32" s="19">
        <v>0</v>
      </c>
      <c r="U32" s="19">
        <v>0</v>
      </c>
      <c r="V32" s="19">
        <v>0</v>
      </c>
      <c r="W32" s="42">
        <v>0</v>
      </c>
      <c r="X32" s="19">
        <v>0</v>
      </c>
      <c r="Y32" s="24">
        <v>0</v>
      </c>
      <c r="Z32" s="19">
        <v>0</v>
      </c>
      <c r="AA32" s="19">
        <v>0</v>
      </c>
      <c r="AB32" s="19">
        <v>0</v>
      </c>
      <c r="AC32" s="42">
        <v>0</v>
      </c>
      <c r="AD32" s="19">
        <v>0</v>
      </c>
      <c r="AE32" s="24">
        <v>0</v>
      </c>
      <c r="AF32" s="19">
        <v>0</v>
      </c>
      <c r="AG32" s="19">
        <v>0</v>
      </c>
      <c r="AH32" s="19">
        <v>0</v>
      </c>
      <c r="AI32" s="42">
        <v>0</v>
      </c>
      <c r="AJ32" s="19">
        <v>0</v>
      </c>
      <c r="AK32" s="24">
        <v>0</v>
      </c>
      <c r="AL32" s="19">
        <v>0</v>
      </c>
      <c r="AM32" s="19">
        <v>0</v>
      </c>
      <c r="AN32" s="19">
        <v>0</v>
      </c>
      <c r="AO32" s="42">
        <v>0</v>
      </c>
      <c r="AP32" s="19">
        <v>0</v>
      </c>
      <c r="AQ32" s="24">
        <v>0</v>
      </c>
      <c r="AR32" s="19">
        <v>0</v>
      </c>
      <c r="AS32" s="19">
        <v>0</v>
      </c>
      <c r="AT32" s="19">
        <v>0</v>
      </c>
      <c r="AU32" s="42">
        <v>0</v>
      </c>
      <c r="AV32" s="19">
        <v>0</v>
      </c>
      <c r="AW32" s="24">
        <v>0</v>
      </c>
      <c r="AX32" s="19">
        <v>0</v>
      </c>
      <c r="AY32" s="19">
        <v>0</v>
      </c>
      <c r="AZ32" s="19">
        <v>0</v>
      </c>
      <c r="BA32" s="42">
        <v>0</v>
      </c>
      <c r="BB32" s="19">
        <v>0</v>
      </c>
      <c r="BC32" s="24">
        <v>0</v>
      </c>
      <c r="BD32" s="19">
        <v>0</v>
      </c>
      <c r="BE32" s="19">
        <v>0</v>
      </c>
      <c r="BF32" s="19">
        <v>0</v>
      </c>
      <c r="BG32" s="42">
        <v>0</v>
      </c>
      <c r="BH32" s="19">
        <v>0</v>
      </c>
      <c r="BI32" s="24">
        <v>0</v>
      </c>
      <c r="BJ32" s="19">
        <v>0</v>
      </c>
      <c r="BK32" s="19">
        <v>0</v>
      </c>
      <c r="BL32" s="19">
        <v>0</v>
      </c>
      <c r="BM32" s="42">
        <v>0</v>
      </c>
      <c r="BN32" s="19">
        <v>0</v>
      </c>
      <c r="BO32" s="24">
        <v>0</v>
      </c>
      <c r="BP32" s="19">
        <v>0</v>
      </c>
      <c r="BQ32" s="19">
        <v>0</v>
      </c>
      <c r="BR32" s="19">
        <v>0</v>
      </c>
      <c r="BS32" s="42">
        <v>0</v>
      </c>
      <c r="BT32" s="19">
        <v>0</v>
      </c>
      <c r="BU32" s="24">
        <v>0</v>
      </c>
      <c r="BV32" s="19">
        <v>0</v>
      </c>
      <c r="BW32" s="19">
        <v>0</v>
      </c>
      <c r="BX32" s="19">
        <v>0</v>
      </c>
      <c r="BY32" s="42">
        <v>0</v>
      </c>
      <c r="BZ32" s="19">
        <v>0</v>
      </c>
      <c r="CA32" s="24">
        <v>0</v>
      </c>
      <c r="CB32" s="19">
        <v>0</v>
      </c>
      <c r="CC32" s="19">
        <v>0</v>
      </c>
      <c r="CD32" s="19">
        <v>0</v>
      </c>
      <c r="CE32" s="42">
        <v>0</v>
      </c>
      <c r="CF32" s="42" t="s">
        <v>51</v>
      </c>
      <c r="CG32" s="42" t="s">
        <v>51</v>
      </c>
      <c r="CH32" s="42" t="s">
        <v>51</v>
      </c>
      <c r="CI32" s="42" t="s">
        <v>51</v>
      </c>
      <c r="CJ32" s="42" t="s">
        <v>51</v>
      </c>
      <c r="CK32" s="42" t="s">
        <v>51</v>
      </c>
      <c r="CL32" s="19">
        <v>0</v>
      </c>
      <c r="CM32" s="24">
        <v>0</v>
      </c>
      <c r="CN32" s="19">
        <v>0</v>
      </c>
      <c r="CO32" s="19">
        <v>0</v>
      </c>
      <c r="CP32" s="19">
        <v>0</v>
      </c>
      <c r="CQ32" s="38">
        <v>0</v>
      </c>
      <c r="CR32" s="19">
        <v>0</v>
      </c>
      <c r="CS32" s="19">
        <v>0</v>
      </c>
      <c r="CT32" s="33">
        <v>0</v>
      </c>
      <c r="CU32" s="33">
        <v>0</v>
      </c>
      <c r="CV32" s="33">
        <v>0</v>
      </c>
      <c r="CW32" s="42">
        <v>0</v>
      </c>
      <c r="CX32" s="25" t="s">
        <v>51</v>
      </c>
      <c r="CY32" s="27"/>
    </row>
    <row r="33" spans="1:103" ht="31.5" collapsed="1">
      <c r="A33" s="67" t="s">
        <v>75</v>
      </c>
      <c r="B33" s="68" t="s">
        <v>76</v>
      </c>
      <c r="C33" s="18" t="s">
        <v>100</v>
      </c>
      <c r="D33" s="34">
        <v>0</v>
      </c>
      <c r="E33" s="34">
        <v>0</v>
      </c>
      <c r="F33" s="19">
        <v>0</v>
      </c>
      <c r="G33" s="24">
        <v>0</v>
      </c>
      <c r="H33" s="19">
        <v>0</v>
      </c>
      <c r="I33" s="19">
        <v>0</v>
      </c>
      <c r="J33" s="19">
        <v>0</v>
      </c>
      <c r="K33" s="42">
        <v>0</v>
      </c>
      <c r="L33" s="19">
        <v>0</v>
      </c>
      <c r="M33" s="24">
        <v>0</v>
      </c>
      <c r="N33" s="19">
        <v>0</v>
      </c>
      <c r="O33" s="19">
        <v>0</v>
      </c>
      <c r="P33" s="19">
        <v>0</v>
      </c>
      <c r="Q33" s="42">
        <v>0</v>
      </c>
      <c r="R33" s="19">
        <v>0</v>
      </c>
      <c r="S33" s="24">
        <v>0</v>
      </c>
      <c r="T33" s="19">
        <v>0</v>
      </c>
      <c r="U33" s="19">
        <v>0</v>
      </c>
      <c r="V33" s="19">
        <v>0</v>
      </c>
      <c r="W33" s="42">
        <v>0</v>
      </c>
      <c r="X33" s="19">
        <v>0</v>
      </c>
      <c r="Y33" s="24">
        <v>0</v>
      </c>
      <c r="Z33" s="19">
        <v>0</v>
      </c>
      <c r="AA33" s="19">
        <v>0</v>
      </c>
      <c r="AB33" s="19">
        <v>0</v>
      </c>
      <c r="AC33" s="42">
        <v>0</v>
      </c>
      <c r="AD33" s="19">
        <v>0</v>
      </c>
      <c r="AE33" s="24">
        <v>0</v>
      </c>
      <c r="AF33" s="19">
        <v>0</v>
      </c>
      <c r="AG33" s="19">
        <v>0</v>
      </c>
      <c r="AH33" s="19">
        <v>0</v>
      </c>
      <c r="AI33" s="42">
        <v>0</v>
      </c>
      <c r="AJ33" s="19">
        <v>0</v>
      </c>
      <c r="AK33" s="24">
        <v>0</v>
      </c>
      <c r="AL33" s="19">
        <v>0</v>
      </c>
      <c r="AM33" s="19">
        <v>0</v>
      </c>
      <c r="AN33" s="19">
        <v>0</v>
      </c>
      <c r="AO33" s="42">
        <v>0</v>
      </c>
      <c r="AP33" s="19">
        <v>0</v>
      </c>
      <c r="AQ33" s="24">
        <v>0</v>
      </c>
      <c r="AR33" s="19">
        <v>0</v>
      </c>
      <c r="AS33" s="19">
        <v>0</v>
      </c>
      <c r="AT33" s="19">
        <v>0</v>
      </c>
      <c r="AU33" s="42">
        <v>0</v>
      </c>
      <c r="AV33" s="19">
        <v>0</v>
      </c>
      <c r="AW33" s="24">
        <v>0</v>
      </c>
      <c r="AX33" s="19">
        <v>0</v>
      </c>
      <c r="AY33" s="19">
        <v>0</v>
      </c>
      <c r="AZ33" s="19">
        <v>0</v>
      </c>
      <c r="BA33" s="42">
        <v>0</v>
      </c>
      <c r="BB33" s="19">
        <v>0</v>
      </c>
      <c r="BC33" s="24">
        <v>0</v>
      </c>
      <c r="BD33" s="19">
        <v>0</v>
      </c>
      <c r="BE33" s="19">
        <v>0</v>
      </c>
      <c r="BF33" s="19">
        <v>0</v>
      </c>
      <c r="BG33" s="42">
        <v>0</v>
      </c>
      <c r="BH33" s="19">
        <v>0</v>
      </c>
      <c r="BI33" s="24">
        <v>0</v>
      </c>
      <c r="BJ33" s="19">
        <v>0</v>
      </c>
      <c r="BK33" s="19">
        <v>0</v>
      </c>
      <c r="BL33" s="19">
        <v>0</v>
      </c>
      <c r="BM33" s="42">
        <v>0</v>
      </c>
      <c r="BN33" s="19">
        <v>0</v>
      </c>
      <c r="BO33" s="24">
        <v>0</v>
      </c>
      <c r="BP33" s="19">
        <v>0</v>
      </c>
      <c r="BQ33" s="19">
        <v>0</v>
      </c>
      <c r="BR33" s="19">
        <v>0</v>
      </c>
      <c r="BS33" s="42">
        <v>0</v>
      </c>
      <c r="BT33" s="19">
        <v>0</v>
      </c>
      <c r="BU33" s="24">
        <v>0</v>
      </c>
      <c r="BV33" s="19">
        <v>0</v>
      </c>
      <c r="BW33" s="19">
        <v>0</v>
      </c>
      <c r="BX33" s="19">
        <v>0</v>
      </c>
      <c r="BY33" s="42">
        <v>0</v>
      </c>
      <c r="BZ33" s="19">
        <v>0</v>
      </c>
      <c r="CA33" s="24">
        <v>0</v>
      </c>
      <c r="CB33" s="19">
        <v>0</v>
      </c>
      <c r="CC33" s="19">
        <v>0</v>
      </c>
      <c r="CD33" s="19">
        <v>0</v>
      </c>
      <c r="CE33" s="42">
        <v>0</v>
      </c>
      <c r="CF33" s="42" t="s">
        <v>51</v>
      </c>
      <c r="CG33" s="42" t="s">
        <v>51</v>
      </c>
      <c r="CH33" s="42" t="s">
        <v>51</v>
      </c>
      <c r="CI33" s="42" t="s">
        <v>51</v>
      </c>
      <c r="CJ33" s="42" t="s">
        <v>51</v>
      </c>
      <c r="CK33" s="42" t="s">
        <v>51</v>
      </c>
      <c r="CL33" s="19">
        <v>0</v>
      </c>
      <c r="CM33" s="24">
        <v>0</v>
      </c>
      <c r="CN33" s="19">
        <v>0</v>
      </c>
      <c r="CO33" s="19">
        <v>0</v>
      </c>
      <c r="CP33" s="19">
        <v>0</v>
      </c>
      <c r="CQ33" s="38">
        <v>0</v>
      </c>
      <c r="CR33" s="19">
        <v>0</v>
      </c>
      <c r="CS33" s="19">
        <v>0</v>
      </c>
      <c r="CT33" s="33">
        <v>0</v>
      </c>
      <c r="CU33" s="33">
        <v>0</v>
      </c>
      <c r="CV33" s="33">
        <v>0</v>
      </c>
      <c r="CW33" s="42">
        <v>0</v>
      </c>
      <c r="CX33" s="23" t="s">
        <v>51</v>
      </c>
      <c r="CY33" s="27"/>
    </row>
    <row r="34" spans="1:103" ht="31.5" customHeight="1" outlineLevel="1">
      <c r="A34" s="67" t="s">
        <v>77</v>
      </c>
      <c r="B34" s="68" t="s">
        <v>78</v>
      </c>
      <c r="C34" s="18" t="s">
        <v>100</v>
      </c>
      <c r="D34" s="34">
        <v>0</v>
      </c>
      <c r="E34" s="34">
        <v>0</v>
      </c>
      <c r="F34" s="19">
        <v>0</v>
      </c>
      <c r="G34" s="24">
        <v>0</v>
      </c>
      <c r="H34" s="19">
        <v>0</v>
      </c>
      <c r="I34" s="19">
        <v>0</v>
      </c>
      <c r="J34" s="19">
        <v>0</v>
      </c>
      <c r="K34" s="42">
        <v>0</v>
      </c>
      <c r="L34" s="19">
        <v>0</v>
      </c>
      <c r="M34" s="24">
        <v>0</v>
      </c>
      <c r="N34" s="19">
        <v>0</v>
      </c>
      <c r="O34" s="19">
        <v>0</v>
      </c>
      <c r="P34" s="19">
        <v>0</v>
      </c>
      <c r="Q34" s="42">
        <v>0</v>
      </c>
      <c r="R34" s="19">
        <v>0</v>
      </c>
      <c r="S34" s="24">
        <v>0</v>
      </c>
      <c r="T34" s="19">
        <v>0</v>
      </c>
      <c r="U34" s="19">
        <v>0</v>
      </c>
      <c r="V34" s="19">
        <v>0</v>
      </c>
      <c r="W34" s="42">
        <v>0</v>
      </c>
      <c r="X34" s="19">
        <v>0</v>
      </c>
      <c r="Y34" s="24">
        <v>0</v>
      </c>
      <c r="Z34" s="19">
        <v>0</v>
      </c>
      <c r="AA34" s="19">
        <v>0</v>
      </c>
      <c r="AB34" s="19">
        <v>0</v>
      </c>
      <c r="AC34" s="42">
        <v>0</v>
      </c>
      <c r="AD34" s="19">
        <v>0</v>
      </c>
      <c r="AE34" s="24">
        <v>0</v>
      </c>
      <c r="AF34" s="19">
        <v>0</v>
      </c>
      <c r="AG34" s="19">
        <v>0</v>
      </c>
      <c r="AH34" s="19">
        <v>0</v>
      </c>
      <c r="AI34" s="42">
        <v>0</v>
      </c>
      <c r="AJ34" s="19">
        <v>0</v>
      </c>
      <c r="AK34" s="24">
        <v>0</v>
      </c>
      <c r="AL34" s="19">
        <v>0</v>
      </c>
      <c r="AM34" s="19">
        <v>0</v>
      </c>
      <c r="AN34" s="19">
        <v>0</v>
      </c>
      <c r="AO34" s="42">
        <v>0</v>
      </c>
      <c r="AP34" s="19">
        <v>0</v>
      </c>
      <c r="AQ34" s="24">
        <v>0</v>
      </c>
      <c r="AR34" s="19">
        <v>0</v>
      </c>
      <c r="AS34" s="19">
        <v>0</v>
      </c>
      <c r="AT34" s="19">
        <v>0</v>
      </c>
      <c r="AU34" s="42">
        <v>0</v>
      </c>
      <c r="AV34" s="19">
        <v>0</v>
      </c>
      <c r="AW34" s="24">
        <v>0</v>
      </c>
      <c r="AX34" s="19">
        <v>0</v>
      </c>
      <c r="AY34" s="19">
        <v>0</v>
      </c>
      <c r="AZ34" s="19">
        <v>0</v>
      </c>
      <c r="BA34" s="42">
        <v>0</v>
      </c>
      <c r="BB34" s="19">
        <v>0</v>
      </c>
      <c r="BC34" s="24">
        <v>0</v>
      </c>
      <c r="BD34" s="19">
        <v>0</v>
      </c>
      <c r="BE34" s="19">
        <v>0</v>
      </c>
      <c r="BF34" s="19">
        <v>0</v>
      </c>
      <c r="BG34" s="42">
        <v>0</v>
      </c>
      <c r="BH34" s="19">
        <v>0</v>
      </c>
      <c r="BI34" s="24">
        <v>0</v>
      </c>
      <c r="BJ34" s="19">
        <v>0</v>
      </c>
      <c r="BK34" s="19">
        <v>0</v>
      </c>
      <c r="BL34" s="19">
        <v>0</v>
      </c>
      <c r="BM34" s="42">
        <v>0</v>
      </c>
      <c r="BN34" s="19">
        <v>0</v>
      </c>
      <c r="BO34" s="24">
        <v>0</v>
      </c>
      <c r="BP34" s="19">
        <v>0</v>
      </c>
      <c r="BQ34" s="19">
        <v>0</v>
      </c>
      <c r="BR34" s="19">
        <v>0</v>
      </c>
      <c r="BS34" s="42">
        <v>0</v>
      </c>
      <c r="BT34" s="19">
        <v>0</v>
      </c>
      <c r="BU34" s="24">
        <v>0</v>
      </c>
      <c r="BV34" s="19">
        <v>0</v>
      </c>
      <c r="BW34" s="19">
        <v>0</v>
      </c>
      <c r="BX34" s="19">
        <v>0</v>
      </c>
      <c r="BY34" s="42">
        <v>0</v>
      </c>
      <c r="BZ34" s="19">
        <v>0</v>
      </c>
      <c r="CA34" s="24">
        <v>0</v>
      </c>
      <c r="CB34" s="19">
        <v>0</v>
      </c>
      <c r="CC34" s="19">
        <v>0</v>
      </c>
      <c r="CD34" s="19">
        <v>0</v>
      </c>
      <c r="CE34" s="42">
        <v>0</v>
      </c>
      <c r="CF34" s="42" t="s">
        <v>51</v>
      </c>
      <c r="CG34" s="42" t="s">
        <v>51</v>
      </c>
      <c r="CH34" s="42" t="s">
        <v>51</v>
      </c>
      <c r="CI34" s="42" t="s">
        <v>51</v>
      </c>
      <c r="CJ34" s="42" t="s">
        <v>51</v>
      </c>
      <c r="CK34" s="42" t="s">
        <v>51</v>
      </c>
      <c r="CL34" s="19">
        <v>0</v>
      </c>
      <c r="CM34" s="24">
        <v>0</v>
      </c>
      <c r="CN34" s="19">
        <v>0</v>
      </c>
      <c r="CO34" s="19">
        <v>0</v>
      </c>
      <c r="CP34" s="19">
        <v>0</v>
      </c>
      <c r="CQ34" s="38">
        <v>0</v>
      </c>
      <c r="CR34" s="19">
        <v>0</v>
      </c>
      <c r="CS34" s="19">
        <v>0</v>
      </c>
      <c r="CT34" s="33">
        <v>0</v>
      </c>
      <c r="CU34" s="33">
        <v>0</v>
      </c>
      <c r="CV34" s="33">
        <v>0</v>
      </c>
      <c r="CW34" s="42">
        <v>0</v>
      </c>
      <c r="CX34" s="25" t="s">
        <v>51</v>
      </c>
      <c r="CY34" s="27"/>
    </row>
    <row r="35" spans="1:103" ht="47.25" hidden="1" customHeight="1" outlineLevel="1">
      <c r="A35" s="69" t="s">
        <v>79</v>
      </c>
      <c r="B35" s="70" t="s">
        <v>80</v>
      </c>
      <c r="C35" s="18" t="s">
        <v>100</v>
      </c>
      <c r="D35" s="34">
        <v>0</v>
      </c>
      <c r="E35" s="34">
        <v>0</v>
      </c>
      <c r="F35" s="19">
        <v>0</v>
      </c>
      <c r="G35" s="24">
        <v>0</v>
      </c>
      <c r="H35" s="19">
        <v>0</v>
      </c>
      <c r="I35" s="19">
        <v>0</v>
      </c>
      <c r="J35" s="19">
        <v>0</v>
      </c>
      <c r="K35" s="42">
        <v>0</v>
      </c>
      <c r="L35" s="19">
        <v>0</v>
      </c>
      <c r="M35" s="24">
        <v>0</v>
      </c>
      <c r="N35" s="19">
        <v>0</v>
      </c>
      <c r="O35" s="19">
        <v>0</v>
      </c>
      <c r="P35" s="19">
        <v>0</v>
      </c>
      <c r="Q35" s="42">
        <v>0</v>
      </c>
      <c r="R35" s="19">
        <v>0</v>
      </c>
      <c r="S35" s="24">
        <v>0</v>
      </c>
      <c r="T35" s="19">
        <v>0</v>
      </c>
      <c r="U35" s="19">
        <v>0</v>
      </c>
      <c r="V35" s="19">
        <v>0</v>
      </c>
      <c r="W35" s="42">
        <v>0</v>
      </c>
      <c r="X35" s="19">
        <v>0</v>
      </c>
      <c r="Y35" s="24">
        <v>0</v>
      </c>
      <c r="Z35" s="19">
        <v>0</v>
      </c>
      <c r="AA35" s="19">
        <v>0</v>
      </c>
      <c r="AB35" s="19">
        <v>0</v>
      </c>
      <c r="AC35" s="42">
        <v>0</v>
      </c>
      <c r="AD35" s="19">
        <v>0</v>
      </c>
      <c r="AE35" s="24">
        <v>0</v>
      </c>
      <c r="AF35" s="19">
        <v>0</v>
      </c>
      <c r="AG35" s="19">
        <v>0</v>
      </c>
      <c r="AH35" s="19">
        <v>0</v>
      </c>
      <c r="AI35" s="42">
        <v>0</v>
      </c>
      <c r="AJ35" s="19">
        <v>0</v>
      </c>
      <c r="AK35" s="24">
        <v>0</v>
      </c>
      <c r="AL35" s="19">
        <v>0</v>
      </c>
      <c r="AM35" s="19">
        <v>0</v>
      </c>
      <c r="AN35" s="19">
        <v>0</v>
      </c>
      <c r="AO35" s="42">
        <v>0</v>
      </c>
      <c r="AP35" s="19">
        <v>0</v>
      </c>
      <c r="AQ35" s="24">
        <v>0</v>
      </c>
      <c r="AR35" s="19">
        <v>0</v>
      </c>
      <c r="AS35" s="19">
        <v>0</v>
      </c>
      <c r="AT35" s="19">
        <v>0</v>
      </c>
      <c r="AU35" s="42">
        <v>0</v>
      </c>
      <c r="AV35" s="19">
        <v>0</v>
      </c>
      <c r="AW35" s="24">
        <v>0</v>
      </c>
      <c r="AX35" s="19">
        <v>0</v>
      </c>
      <c r="AY35" s="19">
        <v>0</v>
      </c>
      <c r="AZ35" s="19">
        <v>0</v>
      </c>
      <c r="BA35" s="42">
        <v>0</v>
      </c>
      <c r="BB35" s="19">
        <v>0</v>
      </c>
      <c r="BC35" s="24">
        <v>0</v>
      </c>
      <c r="BD35" s="19">
        <v>0</v>
      </c>
      <c r="BE35" s="19">
        <v>0</v>
      </c>
      <c r="BF35" s="19">
        <v>0</v>
      </c>
      <c r="BG35" s="42">
        <v>0</v>
      </c>
      <c r="BH35" s="19">
        <v>0</v>
      </c>
      <c r="BI35" s="24">
        <v>0</v>
      </c>
      <c r="BJ35" s="19">
        <v>0</v>
      </c>
      <c r="BK35" s="19">
        <v>0</v>
      </c>
      <c r="BL35" s="19">
        <v>0</v>
      </c>
      <c r="BM35" s="42">
        <v>0</v>
      </c>
      <c r="BN35" s="19">
        <v>0</v>
      </c>
      <c r="BO35" s="24">
        <v>0</v>
      </c>
      <c r="BP35" s="19">
        <v>0</v>
      </c>
      <c r="BQ35" s="19">
        <v>0</v>
      </c>
      <c r="BR35" s="19">
        <v>0</v>
      </c>
      <c r="BS35" s="42">
        <v>0</v>
      </c>
      <c r="BT35" s="19">
        <v>0</v>
      </c>
      <c r="BU35" s="24">
        <v>0</v>
      </c>
      <c r="BV35" s="19">
        <v>0</v>
      </c>
      <c r="BW35" s="19">
        <v>0</v>
      </c>
      <c r="BX35" s="19">
        <v>0</v>
      </c>
      <c r="BY35" s="42">
        <v>0</v>
      </c>
      <c r="BZ35" s="19">
        <v>0</v>
      </c>
      <c r="CA35" s="24">
        <v>0</v>
      </c>
      <c r="CB35" s="19">
        <v>0</v>
      </c>
      <c r="CC35" s="19">
        <v>0</v>
      </c>
      <c r="CD35" s="19">
        <v>0</v>
      </c>
      <c r="CE35" s="42">
        <v>0</v>
      </c>
      <c r="CF35" s="42" t="s">
        <v>51</v>
      </c>
      <c r="CG35" s="42" t="s">
        <v>51</v>
      </c>
      <c r="CH35" s="42" t="s">
        <v>51</v>
      </c>
      <c r="CI35" s="42" t="s">
        <v>51</v>
      </c>
      <c r="CJ35" s="42" t="s">
        <v>51</v>
      </c>
      <c r="CK35" s="42" t="s">
        <v>51</v>
      </c>
      <c r="CL35" s="19">
        <v>0</v>
      </c>
      <c r="CM35" s="24">
        <v>0</v>
      </c>
      <c r="CN35" s="19">
        <v>0</v>
      </c>
      <c r="CO35" s="19">
        <v>0</v>
      </c>
      <c r="CP35" s="19">
        <v>0</v>
      </c>
      <c r="CQ35" s="38">
        <v>0</v>
      </c>
      <c r="CR35" s="19">
        <v>0</v>
      </c>
      <c r="CS35" s="19">
        <v>0</v>
      </c>
      <c r="CT35" s="33">
        <v>0</v>
      </c>
      <c r="CU35" s="33">
        <v>0</v>
      </c>
      <c r="CV35" s="33">
        <v>0</v>
      </c>
      <c r="CW35" s="42">
        <v>0</v>
      </c>
      <c r="CX35" s="23" t="s">
        <v>51</v>
      </c>
      <c r="CY35" s="27"/>
    </row>
    <row r="36" spans="1:103" ht="31.5" hidden="1" customHeight="1" outlineLevel="1">
      <c r="A36" s="69" t="s">
        <v>81</v>
      </c>
      <c r="B36" s="70" t="s">
        <v>82</v>
      </c>
      <c r="C36" s="18" t="s">
        <v>100</v>
      </c>
      <c r="D36" s="34">
        <v>0</v>
      </c>
      <c r="E36" s="34">
        <v>0</v>
      </c>
      <c r="F36" s="19">
        <v>0</v>
      </c>
      <c r="G36" s="24">
        <v>0</v>
      </c>
      <c r="H36" s="19">
        <v>0</v>
      </c>
      <c r="I36" s="19">
        <v>0</v>
      </c>
      <c r="J36" s="19">
        <v>0</v>
      </c>
      <c r="K36" s="42">
        <v>0</v>
      </c>
      <c r="L36" s="19">
        <v>0</v>
      </c>
      <c r="M36" s="24">
        <v>0</v>
      </c>
      <c r="N36" s="19">
        <v>0</v>
      </c>
      <c r="O36" s="19">
        <v>0</v>
      </c>
      <c r="P36" s="19">
        <v>0</v>
      </c>
      <c r="Q36" s="42">
        <v>0</v>
      </c>
      <c r="R36" s="19">
        <v>0</v>
      </c>
      <c r="S36" s="24">
        <v>0</v>
      </c>
      <c r="T36" s="19">
        <v>0</v>
      </c>
      <c r="U36" s="19">
        <v>0</v>
      </c>
      <c r="V36" s="19">
        <v>0</v>
      </c>
      <c r="W36" s="42">
        <v>0</v>
      </c>
      <c r="X36" s="19">
        <v>0</v>
      </c>
      <c r="Y36" s="24">
        <v>0</v>
      </c>
      <c r="Z36" s="19">
        <v>0</v>
      </c>
      <c r="AA36" s="19">
        <v>0</v>
      </c>
      <c r="AB36" s="19">
        <v>0</v>
      </c>
      <c r="AC36" s="42">
        <v>0</v>
      </c>
      <c r="AD36" s="19">
        <v>0</v>
      </c>
      <c r="AE36" s="24">
        <v>0</v>
      </c>
      <c r="AF36" s="19">
        <v>0</v>
      </c>
      <c r="AG36" s="19">
        <v>0</v>
      </c>
      <c r="AH36" s="19">
        <v>0</v>
      </c>
      <c r="AI36" s="42">
        <v>0</v>
      </c>
      <c r="AJ36" s="19">
        <v>0</v>
      </c>
      <c r="AK36" s="24">
        <v>0</v>
      </c>
      <c r="AL36" s="19">
        <v>0</v>
      </c>
      <c r="AM36" s="19">
        <v>0</v>
      </c>
      <c r="AN36" s="19">
        <v>0</v>
      </c>
      <c r="AO36" s="42">
        <v>0</v>
      </c>
      <c r="AP36" s="19">
        <v>0</v>
      </c>
      <c r="AQ36" s="24">
        <v>0</v>
      </c>
      <c r="AR36" s="19">
        <v>0</v>
      </c>
      <c r="AS36" s="19">
        <v>0</v>
      </c>
      <c r="AT36" s="19">
        <v>0</v>
      </c>
      <c r="AU36" s="42">
        <v>0</v>
      </c>
      <c r="AV36" s="19">
        <v>0</v>
      </c>
      <c r="AW36" s="24">
        <v>0</v>
      </c>
      <c r="AX36" s="19">
        <v>0</v>
      </c>
      <c r="AY36" s="19">
        <v>0</v>
      </c>
      <c r="AZ36" s="19">
        <v>0</v>
      </c>
      <c r="BA36" s="42">
        <v>0</v>
      </c>
      <c r="BB36" s="19">
        <v>0</v>
      </c>
      <c r="BC36" s="24">
        <v>0</v>
      </c>
      <c r="BD36" s="19">
        <v>0</v>
      </c>
      <c r="BE36" s="19">
        <v>0</v>
      </c>
      <c r="BF36" s="19">
        <v>0</v>
      </c>
      <c r="BG36" s="42">
        <v>0</v>
      </c>
      <c r="BH36" s="19">
        <v>0</v>
      </c>
      <c r="BI36" s="24">
        <v>0</v>
      </c>
      <c r="BJ36" s="19">
        <v>0</v>
      </c>
      <c r="BK36" s="19">
        <v>0</v>
      </c>
      <c r="BL36" s="19">
        <v>0</v>
      </c>
      <c r="BM36" s="42">
        <v>0</v>
      </c>
      <c r="BN36" s="19">
        <v>0</v>
      </c>
      <c r="BO36" s="24">
        <v>0</v>
      </c>
      <c r="BP36" s="19">
        <v>0</v>
      </c>
      <c r="BQ36" s="19">
        <v>0</v>
      </c>
      <c r="BR36" s="19">
        <v>0</v>
      </c>
      <c r="BS36" s="42">
        <v>0</v>
      </c>
      <c r="BT36" s="19">
        <v>0</v>
      </c>
      <c r="BU36" s="24">
        <v>0</v>
      </c>
      <c r="BV36" s="19">
        <v>0</v>
      </c>
      <c r="BW36" s="19">
        <v>0</v>
      </c>
      <c r="BX36" s="19">
        <v>0</v>
      </c>
      <c r="BY36" s="42">
        <v>0</v>
      </c>
      <c r="BZ36" s="19">
        <v>0</v>
      </c>
      <c r="CA36" s="24">
        <v>0</v>
      </c>
      <c r="CB36" s="19">
        <v>0</v>
      </c>
      <c r="CC36" s="19">
        <v>0</v>
      </c>
      <c r="CD36" s="19">
        <v>0</v>
      </c>
      <c r="CE36" s="42">
        <v>0</v>
      </c>
      <c r="CF36" s="42" t="s">
        <v>51</v>
      </c>
      <c r="CG36" s="42" t="s">
        <v>51</v>
      </c>
      <c r="CH36" s="42" t="s">
        <v>51</v>
      </c>
      <c r="CI36" s="42" t="s">
        <v>51</v>
      </c>
      <c r="CJ36" s="42" t="s">
        <v>51</v>
      </c>
      <c r="CK36" s="42" t="s">
        <v>51</v>
      </c>
      <c r="CL36" s="19">
        <v>0</v>
      </c>
      <c r="CM36" s="24">
        <v>0</v>
      </c>
      <c r="CN36" s="19">
        <v>0</v>
      </c>
      <c r="CO36" s="19">
        <v>0</v>
      </c>
      <c r="CP36" s="19">
        <v>0</v>
      </c>
      <c r="CQ36" s="38">
        <v>0</v>
      </c>
      <c r="CR36" s="19">
        <v>0</v>
      </c>
      <c r="CS36" s="19">
        <v>0</v>
      </c>
      <c r="CT36" s="33">
        <v>0</v>
      </c>
      <c r="CU36" s="33">
        <v>0</v>
      </c>
      <c r="CV36" s="33">
        <v>0</v>
      </c>
      <c r="CW36" s="42">
        <v>0</v>
      </c>
      <c r="CX36" s="23" t="s">
        <v>51</v>
      </c>
      <c r="CY36" s="27"/>
    </row>
    <row r="37" spans="1:103" ht="31.5" customHeight="1" outlineLevel="1">
      <c r="A37" s="67" t="s">
        <v>83</v>
      </c>
      <c r="B37" s="68" t="s">
        <v>84</v>
      </c>
      <c r="C37" s="18" t="s">
        <v>100</v>
      </c>
      <c r="D37" s="34">
        <v>0</v>
      </c>
      <c r="E37" s="34">
        <v>0</v>
      </c>
      <c r="F37" s="19">
        <v>0</v>
      </c>
      <c r="G37" s="24">
        <v>0</v>
      </c>
      <c r="H37" s="19">
        <v>0</v>
      </c>
      <c r="I37" s="19">
        <v>0</v>
      </c>
      <c r="J37" s="19">
        <v>0</v>
      </c>
      <c r="K37" s="42">
        <v>0</v>
      </c>
      <c r="L37" s="19">
        <v>0</v>
      </c>
      <c r="M37" s="24">
        <v>0</v>
      </c>
      <c r="N37" s="19">
        <v>0</v>
      </c>
      <c r="O37" s="19">
        <v>0</v>
      </c>
      <c r="P37" s="19">
        <v>0</v>
      </c>
      <c r="Q37" s="42">
        <v>0</v>
      </c>
      <c r="R37" s="19">
        <v>0</v>
      </c>
      <c r="S37" s="24">
        <v>0</v>
      </c>
      <c r="T37" s="19">
        <v>0</v>
      </c>
      <c r="U37" s="19">
        <v>0</v>
      </c>
      <c r="V37" s="19">
        <v>0</v>
      </c>
      <c r="W37" s="42">
        <v>0</v>
      </c>
      <c r="X37" s="19">
        <v>0</v>
      </c>
      <c r="Y37" s="24">
        <v>0</v>
      </c>
      <c r="Z37" s="19">
        <v>0</v>
      </c>
      <c r="AA37" s="19">
        <v>0</v>
      </c>
      <c r="AB37" s="19">
        <v>0</v>
      </c>
      <c r="AC37" s="42">
        <v>0</v>
      </c>
      <c r="AD37" s="19">
        <v>0</v>
      </c>
      <c r="AE37" s="24">
        <v>0</v>
      </c>
      <c r="AF37" s="19">
        <v>0</v>
      </c>
      <c r="AG37" s="19">
        <v>0</v>
      </c>
      <c r="AH37" s="19">
        <v>0</v>
      </c>
      <c r="AI37" s="42">
        <v>0</v>
      </c>
      <c r="AJ37" s="19">
        <v>0</v>
      </c>
      <c r="AK37" s="24">
        <v>0</v>
      </c>
      <c r="AL37" s="19">
        <v>0</v>
      </c>
      <c r="AM37" s="19">
        <v>0</v>
      </c>
      <c r="AN37" s="19">
        <v>0</v>
      </c>
      <c r="AO37" s="42">
        <v>0</v>
      </c>
      <c r="AP37" s="19">
        <v>0</v>
      </c>
      <c r="AQ37" s="24">
        <v>0</v>
      </c>
      <c r="AR37" s="19">
        <v>0</v>
      </c>
      <c r="AS37" s="19">
        <v>0</v>
      </c>
      <c r="AT37" s="19">
        <v>0</v>
      </c>
      <c r="AU37" s="42">
        <v>0</v>
      </c>
      <c r="AV37" s="19">
        <v>0</v>
      </c>
      <c r="AW37" s="24">
        <v>0</v>
      </c>
      <c r="AX37" s="19">
        <v>0</v>
      </c>
      <c r="AY37" s="19">
        <v>0</v>
      </c>
      <c r="AZ37" s="19">
        <v>0</v>
      </c>
      <c r="BA37" s="42">
        <v>0</v>
      </c>
      <c r="BB37" s="19">
        <v>0</v>
      </c>
      <c r="BC37" s="24">
        <v>0</v>
      </c>
      <c r="BD37" s="19">
        <v>0</v>
      </c>
      <c r="BE37" s="19">
        <v>0</v>
      </c>
      <c r="BF37" s="19">
        <v>0</v>
      </c>
      <c r="BG37" s="42">
        <v>0</v>
      </c>
      <c r="BH37" s="19">
        <v>0</v>
      </c>
      <c r="BI37" s="24">
        <v>0</v>
      </c>
      <c r="BJ37" s="19">
        <v>0</v>
      </c>
      <c r="BK37" s="19">
        <v>0</v>
      </c>
      <c r="BL37" s="19">
        <v>0</v>
      </c>
      <c r="BM37" s="42">
        <v>0</v>
      </c>
      <c r="BN37" s="19">
        <v>0</v>
      </c>
      <c r="BO37" s="24">
        <v>0</v>
      </c>
      <c r="BP37" s="19">
        <v>0</v>
      </c>
      <c r="BQ37" s="19">
        <v>0</v>
      </c>
      <c r="BR37" s="19">
        <v>0</v>
      </c>
      <c r="BS37" s="42">
        <v>0</v>
      </c>
      <c r="BT37" s="19">
        <v>0</v>
      </c>
      <c r="BU37" s="24">
        <v>0</v>
      </c>
      <c r="BV37" s="19">
        <v>0</v>
      </c>
      <c r="BW37" s="19">
        <v>0</v>
      </c>
      <c r="BX37" s="19">
        <v>0</v>
      </c>
      <c r="BY37" s="42">
        <v>0</v>
      </c>
      <c r="BZ37" s="19">
        <v>0</v>
      </c>
      <c r="CA37" s="24">
        <v>0</v>
      </c>
      <c r="CB37" s="19">
        <v>0</v>
      </c>
      <c r="CC37" s="19">
        <v>0</v>
      </c>
      <c r="CD37" s="19">
        <v>0</v>
      </c>
      <c r="CE37" s="42">
        <v>0</v>
      </c>
      <c r="CF37" s="42" t="s">
        <v>51</v>
      </c>
      <c r="CG37" s="42" t="s">
        <v>51</v>
      </c>
      <c r="CH37" s="42" t="s">
        <v>51</v>
      </c>
      <c r="CI37" s="42" t="s">
        <v>51</v>
      </c>
      <c r="CJ37" s="42" t="s">
        <v>51</v>
      </c>
      <c r="CK37" s="42" t="s">
        <v>51</v>
      </c>
      <c r="CL37" s="19">
        <v>0</v>
      </c>
      <c r="CM37" s="24">
        <v>0</v>
      </c>
      <c r="CN37" s="19">
        <v>0</v>
      </c>
      <c r="CO37" s="19">
        <v>0</v>
      </c>
      <c r="CP37" s="19">
        <v>0</v>
      </c>
      <c r="CQ37" s="38">
        <v>0</v>
      </c>
      <c r="CR37" s="19">
        <v>0</v>
      </c>
      <c r="CS37" s="19">
        <v>0</v>
      </c>
      <c r="CT37" s="33">
        <v>0</v>
      </c>
      <c r="CU37" s="33">
        <v>0</v>
      </c>
      <c r="CV37" s="33">
        <v>0</v>
      </c>
      <c r="CW37" s="42">
        <v>0</v>
      </c>
      <c r="CX37" s="25" t="s">
        <v>51</v>
      </c>
      <c r="CY37" s="27"/>
    </row>
    <row r="38" spans="1:103" ht="31.5" customHeight="1">
      <c r="A38" s="67" t="s">
        <v>85</v>
      </c>
      <c r="B38" s="68" t="s">
        <v>86</v>
      </c>
      <c r="C38" s="18" t="s">
        <v>100</v>
      </c>
      <c r="D38" s="34">
        <v>0</v>
      </c>
      <c r="E38" s="34">
        <v>0</v>
      </c>
      <c r="F38" s="19">
        <v>0</v>
      </c>
      <c r="G38" s="24">
        <v>0</v>
      </c>
      <c r="H38" s="19">
        <v>0</v>
      </c>
      <c r="I38" s="19">
        <v>0</v>
      </c>
      <c r="J38" s="19">
        <v>0</v>
      </c>
      <c r="K38" s="42">
        <v>0</v>
      </c>
      <c r="L38" s="19">
        <v>0</v>
      </c>
      <c r="M38" s="24">
        <v>0</v>
      </c>
      <c r="N38" s="19">
        <v>0</v>
      </c>
      <c r="O38" s="19">
        <v>0</v>
      </c>
      <c r="P38" s="19">
        <v>0</v>
      </c>
      <c r="Q38" s="42">
        <v>0</v>
      </c>
      <c r="R38" s="19">
        <v>0</v>
      </c>
      <c r="S38" s="24">
        <v>0</v>
      </c>
      <c r="T38" s="19">
        <v>0</v>
      </c>
      <c r="U38" s="19">
        <v>0</v>
      </c>
      <c r="V38" s="19">
        <v>0</v>
      </c>
      <c r="W38" s="42">
        <v>0</v>
      </c>
      <c r="X38" s="19">
        <v>0</v>
      </c>
      <c r="Y38" s="24">
        <v>0</v>
      </c>
      <c r="Z38" s="19">
        <v>0</v>
      </c>
      <c r="AA38" s="19">
        <v>0</v>
      </c>
      <c r="AB38" s="19">
        <v>0</v>
      </c>
      <c r="AC38" s="42">
        <v>0</v>
      </c>
      <c r="AD38" s="19">
        <v>0</v>
      </c>
      <c r="AE38" s="24">
        <v>0</v>
      </c>
      <c r="AF38" s="19">
        <v>0</v>
      </c>
      <c r="AG38" s="19">
        <v>0</v>
      </c>
      <c r="AH38" s="19">
        <v>0</v>
      </c>
      <c r="AI38" s="42">
        <v>0</v>
      </c>
      <c r="AJ38" s="19">
        <v>0</v>
      </c>
      <c r="AK38" s="24">
        <v>0</v>
      </c>
      <c r="AL38" s="19">
        <v>0</v>
      </c>
      <c r="AM38" s="19">
        <v>0</v>
      </c>
      <c r="AN38" s="19">
        <v>0</v>
      </c>
      <c r="AO38" s="42">
        <v>0</v>
      </c>
      <c r="AP38" s="19">
        <v>0</v>
      </c>
      <c r="AQ38" s="24">
        <v>0</v>
      </c>
      <c r="AR38" s="19">
        <v>0</v>
      </c>
      <c r="AS38" s="19">
        <v>0</v>
      </c>
      <c r="AT38" s="19">
        <v>0</v>
      </c>
      <c r="AU38" s="42">
        <v>0</v>
      </c>
      <c r="AV38" s="19">
        <v>0</v>
      </c>
      <c r="AW38" s="24">
        <v>0</v>
      </c>
      <c r="AX38" s="19">
        <v>0</v>
      </c>
      <c r="AY38" s="19">
        <v>0</v>
      </c>
      <c r="AZ38" s="19">
        <v>0</v>
      </c>
      <c r="BA38" s="42">
        <v>0</v>
      </c>
      <c r="BB38" s="19">
        <v>0</v>
      </c>
      <c r="BC38" s="24">
        <v>0</v>
      </c>
      <c r="BD38" s="19">
        <v>0</v>
      </c>
      <c r="BE38" s="19">
        <v>0</v>
      </c>
      <c r="BF38" s="19">
        <v>0</v>
      </c>
      <c r="BG38" s="42">
        <v>0</v>
      </c>
      <c r="BH38" s="19">
        <v>0</v>
      </c>
      <c r="BI38" s="24">
        <v>0</v>
      </c>
      <c r="BJ38" s="19">
        <v>0</v>
      </c>
      <c r="BK38" s="19">
        <v>0</v>
      </c>
      <c r="BL38" s="19">
        <v>0</v>
      </c>
      <c r="BM38" s="42">
        <v>0</v>
      </c>
      <c r="BN38" s="19">
        <v>0</v>
      </c>
      <c r="BO38" s="24">
        <v>0</v>
      </c>
      <c r="BP38" s="19">
        <v>0</v>
      </c>
      <c r="BQ38" s="19">
        <v>0</v>
      </c>
      <c r="BR38" s="19">
        <v>0</v>
      </c>
      <c r="BS38" s="42">
        <v>0</v>
      </c>
      <c r="BT38" s="19">
        <v>0</v>
      </c>
      <c r="BU38" s="24">
        <v>0</v>
      </c>
      <c r="BV38" s="19">
        <v>0</v>
      </c>
      <c r="BW38" s="19">
        <v>0</v>
      </c>
      <c r="BX38" s="19">
        <v>0</v>
      </c>
      <c r="BY38" s="42">
        <v>0</v>
      </c>
      <c r="BZ38" s="19">
        <v>0</v>
      </c>
      <c r="CA38" s="24">
        <v>0</v>
      </c>
      <c r="CB38" s="19">
        <v>0</v>
      </c>
      <c r="CC38" s="19">
        <v>0</v>
      </c>
      <c r="CD38" s="19">
        <v>0</v>
      </c>
      <c r="CE38" s="42">
        <v>0</v>
      </c>
      <c r="CF38" s="42" t="s">
        <v>51</v>
      </c>
      <c r="CG38" s="42" t="s">
        <v>51</v>
      </c>
      <c r="CH38" s="42" t="s">
        <v>51</v>
      </c>
      <c r="CI38" s="42" t="s">
        <v>51</v>
      </c>
      <c r="CJ38" s="42" t="s">
        <v>51</v>
      </c>
      <c r="CK38" s="42" t="s">
        <v>51</v>
      </c>
      <c r="CL38" s="19">
        <v>0</v>
      </c>
      <c r="CM38" s="24">
        <v>0</v>
      </c>
      <c r="CN38" s="19">
        <v>0</v>
      </c>
      <c r="CO38" s="19">
        <v>0</v>
      </c>
      <c r="CP38" s="19">
        <v>0</v>
      </c>
      <c r="CQ38" s="38">
        <v>0</v>
      </c>
      <c r="CR38" s="19">
        <v>0</v>
      </c>
      <c r="CS38" s="19">
        <v>0</v>
      </c>
      <c r="CT38" s="33">
        <v>0</v>
      </c>
      <c r="CU38" s="33">
        <v>0</v>
      </c>
      <c r="CV38" s="33">
        <v>0</v>
      </c>
      <c r="CW38" s="42">
        <v>0</v>
      </c>
      <c r="CX38" s="25" t="s">
        <v>51</v>
      </c>
      <c r="CY38" s="27"/>
    </row>
    <row r="39" spans="1:103" s="28" customFormat="1" ht="15.75" customHeight="1">
      <c r="A39" s="67" t="s">
        <v>302</v>
      </c>
      <c r="B39" s="68" t="s">
        <v>87</v>
      </c>
      <c r="C39" s="18" t="s">
        <v>100</v>
      </c>
      <c r="D39" s="34">
        <v>0</v>
      </c>
      <c r="E39" s="34">
        <v>0</v>
      </c>
      <c r="F39" s="19">
        <v>0</v>
      </c>
      <c r="G39" s="24">
        <v>0</v>
      </c>
      <c r="H39" s="19">
        <v>0</v>
      </c>
      <c r="I39" s="19">
        <v>0</v>
      </c>
      <c r="J39" s="19">
        <v>0</v>
      </c>
      <c r="K39" s="42">
        <v>0</v>
      </c>
      <c r="L39" s="19">
        <v>0</v>
      </c>
      <c r="M39" s="24">
        <v>0</v>
      </c>
      <c r="N39" s="19">
        <v>0</v>
      </c>
      <c r="O39" s="19">
        <v>0</v>
      </c>
      <c r="P39" s="19">
        <v>0</v>
      </c>
      <c r="Q39" s="42">
        <v>0</v>
      </c>
      <c r="R39" s="19">
        <v>0</v>
      </c>
      <c r="S39" s="24">
        <v>0</v>
      </c>
      <c r="T39" s="19">
        <v>0</v>
      </c>
      <c r="U39" s="19">
        <v>0</v>
      </c>
      <c r="V39" s="19">
        <v>0</v>
      </c>
      <c r="W39" s="42">
        <v>0</v>
      </c>
      <c r="X39" s="19">
        <v>0</v>
      </c>
      <c r="Y39" s="24">
        <v>0</v>
      </c>
      <c r="Z39" s="19">
        <v>0</v>
      </c>
      <c r="AA39" s="19">
        <v>0</v>
      </c>
      <c r="AB39" s="19">
        <v>0</v>
      </c>
      <c r="AC39" s="42">
        <v>0</v>
      </c>
      <c r="AD39" s="19">
        <v>0</v>
      </c>
      <c r="AE39" s="24">
        <v>0</v>
      </c>
      <c r="AF39" s="19">
        <v>0</v>
      </c>
      <c r="AG39" s="19">
        <v>0</v>
      </c>
      <c r="AH39" s="19">
        <v>0</v>
      </c>
      <c r="AI39" s="42">
        <v>0</v>
      </c>
      <c r="AJ39" s="19">
        <v>0</v>
      </c>
      <c r="AK39" s="24">
        <v>0</v>
      </c>
      <c r="AL39" s="19">
        <v>0</v>
      </c>
      <c r="AM39" s="19">
        <v>0</v>
      </c>
      <c r="AN39" s="19">
        <v>0</v>
      </c>
      <c r="AO39" s="42">
        <v>0</v>
      </c>
      <c r="AP39" s="19">
        <v>0</v>
      </c>
      <c r="AQ39" s="24">
        <v>0</v>
      </c>
      <c r="AR39" s="19">
        <v>0</v>
      </c>
      <c r="AS39" s="19">
        <v>0</v>
      </c>
      <c r="AT39" s="19">
        <v>0</v>
      </c>
      <c r="AU39" s="42">
        <v>0</v>
      </c>
      <c r="AV39" s="19">
        <v>0</v>
      </c>
      <c r="AW39" s="24">
        <v>0</v>
      </c>
      <c r="AX39" s="19">
        <v>0</v>
      </c>
      <c r="AY39" s="19">
        <v>0</v>
      </c>
      <c r="AZ39" s="19">
        <v>0</v>
      </c>
      <c r="BA39" s="42">
        <v>0</v>
      </c>
      <c r="BB39" s="19">
        <v>0</v>
      </c>
      <c r="BC39" s="24">
        <v>0</v>
      </c>
      <c r="BD39" s="19">
        <v>0</v>
      </c>
      <c r="BE39" s="19">
        <v>0</v>
      </c>
      <c r="BF39" s="19">
        <v>0</v>
      </c>
      <c r="BG39" s="42">
        <v>0</v>
      </c>
      <c r="BH39" s="19">
        <v>0</v>
      </c>
      <c r="BI39" s="24">
        <v>0</v>
      </c>
      <c r="BJ39" s="19">
        <v>0</v>
      </c>
      <c r="BK39" s="19">
        <v>0</v>
      </c>
      <c r="BL39" s="19">
        <v>0</v>
      </c>
      <c r="BM39" s="42">
        <v>0</v>
      </c>
      <c r="BN39" s="19">
        <v>0</v>
      </c>
      <c r="BO39" s="24">
        <v>0</v>
      </c>
      <c r="BP39" s="19">
        <v>0</v>
      </c>
      <c r="BQ39" s="19">
        <v>0</v>
      </c>
      <c r="BR39" s="19">
        <v>0</v>
      </c>
      <c r="BS39" s="42">
        <v>0</v>
      </c>
      <c r="BT39" s="19">
        <v>0</v>
      </c>
      <c r="BU39" s="24">
        <v>0</v>
      </c>
      <c r="BV39" s="19">
        <v>0</v>
      </c>
      <c r="BW39" s="19">
        <v>0</v>
      </c>
      <c r="BX39" s="19">
        <v>0</v>
      </c>
      <c r="BY39" s="42">
        <v>0</v>
      </c>
      <c r="BZ39" s="19">
        <v>0</v>
      </c>
      <c r="CA39" s="24">
        <v>0</v>
      </c>
      <c r="CB39" s="19">
        <v>0</v>
      </c>
      <c r="CC39" s="19">
        <v>0</v>
      </c>
      <c r="CD39" s="19">
        <v>0</v>
      </c>
      <c r="CE39" s="42">
        <v>0</v>
      </c>
      <c r="CF39" s="42" t="s">
        <v>51</v>
      </c>
      <c r="CG39" s="42" t="s">
        <v>51</v>
      </c>
      <c r="CH39" s="42" t="s">
        <v>51</v>
      </c>
      <c r="CI39" s="42" t="s">
        <v>51</v>
      </c>
      <c r="CJ39" s="42" t="s">
        <v>51</v>
      </c>
      <c r="CK39" s="42" t="s">
        <v>51</v>
      </c>
      <c r="CL39" s="19">
        <v>0</v>
      </c>
      <c r="CM39" s="24">
        <v>0</v>
      </c>
      <c r="CN39" s="19">
        <v>0</v>
      </c>
      <c r="CO39" s="19">
        <v>0</v>
      </c>
      <c r="CP39" s="19">
        <v>0</v>
      </c>
      <c r="CQ39" s="38">
        <v>0</v>
      </c>
      <c r="CR39" s="19">
        <v>0</v>
      </c>
      <c r="CS39" s="19">
        <v>0</v>
      </c>
      <c r="CT39" s="33">
        <v>0</v>
      </c>
      <c r="CU39" s="33">
        <v>0</v>
      </c>
      <c r="CV39" s="33">
        <v>0</v>
      </c>
      <c r="CW39" s="42">
        <v>0</v>
      </c>
      <c r="CX39" s="25" t="s">
        <v>51</v>
      </c>
      <c r="CY39" s="27"/>
    </row>
    <row r="40" spans="1:103" s="28" customFormat="1" ht="15.75">
      <c r="A40" s="67" t="s">
        <v>88</v>
      </c>
      <c r="B40" s="68" t="s">
        <v>89</v>
      </c>
      <c r="C40" s="18" t="s">
        <v>100</v>
      </c>
      <c r="D40" s="34">
        <f>D41+D42+D43+D44</f>
        <v>44.139886955364126</v>
      </c>
      <c r="E40" s="34">
        <f t="shared" ref="E40:BP40" si="24">E41+E42+E43+E44</f>
        <v>95.66709140163735</v>
      </c>
      <c r="F40" s="24">
        <f t="shared" si="24"/>
        <v>37.605599999999995</v>
      </c>
      <c r="G40" s="24">
        <f t="shared" si="24"/>
        <v>0</v>
      </c>
      <c r="H40" s="24">
        <f t="shared" si="24"/>
        <v>0</v>
      </c>
      <c r="I40" s="24">
        <f t="shared" si="24"/>
        <v>0</v>
      </c>
      <c r="J40" s="24">
        <f t="shared" si="24"/>
        <v>0</v>
      </c>
      <c r="K40" s="36">
        <f t="shared" si="24"/>
        <v>0</v>
      </c>
      <c r="L40" s="24">
        <f t="shared" si="24"/>
        <v>1.3497771999999999</v>
      </c>
      <c r="M40" s="24">
        <f t="shared" si="24"/>
        <v>0</v>
      </c>
      <c r="N40" s="24">
        <f t="shared" si="24"/>
        <v>0</v>
      </c>
      <c r="O40" s="24">
        <f t="shared" si="24"/>
        <v>0</v>
      </c>
      <c r="P40" s="24">
        <f t="shared" si="24"/>
        <v>0</v>
      </c>
      <c r="Q40" s="36">
        <f t="shared" si="24"/>
        <v>0</v>
      </c>
      <c r="R40" s="24">
        <f t="shared" si="24"/>
        <v>6.5342869553641236</v>
      </c>
      <c r="S40" s="24">
        <f t="shared" si="24"/>
        <v>0</v>
      </c>
      <c r="T40" s="24">
        <f t="shared" si="24"/>
        <v>0</v>
      </c>
      <c r="U40" s="24">
        <f t="shared" si="24"/>
        <v>0</v>
      </c>
      <c r="V40" s="24">
        <f t="shared" si="24"/>
        <v>0</v>
      </c>
      <c r="W40" s="36">
        <f t="shared" si="24"/>
        <v>0</v>
      </c>
      <c r="X40" s="24">
        <f t="shared" si="24"/>
        <v>76.010058351895367</v>
      </c>
      <c r="Y40" s="24">
        <f t="shared" si="24"/>
        <v>0</v>
      </c>
      <c r="Z40" s="24">
        <f t="shared" si="24"/>
        <v>0</v>
      </c>
      <c r="AA40" s="24">
        <f t="shared" si="24"/>
        <v>0</v>
      </c>
      <c r="AB40" s="24">
        <f t="shared" si="24"/>
        <v>0</v>
      </c>
      <c r="AC40" s="36">
        <f t="shared" si="24"/>
        <v>0</v>
      </c>
      <c r="AD40" s="24">
        <f t="shared" si="24"/>
        <v>0</v>
      </c>
      <c r="AE40" s="24">
        <f t="shared" si="24"/>
        <v>0</v>
      </c>
      <c r="AF40" s="24">
        <f t="shared" si="24"/>
        <v>0</v>
      </c>
      <c r="AG40" s="24">
        <f t="shared" si="24"/>
        <v>0</v>
      </c>
      <c r="AH40" s="24">
        <f t="shared" si="24"/>
        <v>0</v>
      </c>
      <c r="AI40" s="36">
        <f t="shared" si="24"/>
        <v>0</v>
      </c>
      <c r="AJ40" s="24">
        <f t="shared" si="24"/>
        <v>4.0998312646511899</v>
      </c>
      <c r="AK40" s="24">
        <f t="shared" si="24"/>
        <v>0</v>
      </c>
      <c r="AL40" s="24">
        <f t="shared" si="24"/>
        <v>0</v>
      </c>
      <c r="AM40" s="24">
        <f t="shared" si="24"/>
        <v>0</v>
      </c>
      <c r="AN40" s="24">
        <f t="shared" si="24"/>
        <v>0</v>
      </c>
      <c r="AO40" s="36">
        <f t="shared" si="24"/>
        <v>0</v>
      </c>
      <c r="AP40" s="24">
        <f t="shared" si="24"/>
        <v>0</v>
      </c>
      <c r="AQ40" s="24">
        <f t="shared" si="24"/>
        <v>0</v>
      </c>
      <c r="AR40" s="24">
        <f t="shared" si="24"/>
        <v>0</v>
      </c>
      <c r="AS40" s="24">
        <f t="shared" si="24"/>
        <v>0</v>
      </c>
      <c r="AT40" s="24">
        <f t="shared" si="24"/>
        <v>0</v>
      </c>
      <c r="AU40" s="36">
        <f t="shared" si="24"/>
        <v>0</v>
      </c>
      <c r="AV40" s="24">
        <f t="shared" si="24"/>
        <v>3.6833671617563279</v>
      </c>
      <c r="AW40" s="24">
        <f t="shared" si="24"/>
        <v>0</v>
      </c>
      <c r="AX40" s="24">
        <f t="shared" si="24"/>
        <v>0</v>
      </c>
      <c r="AY40" s="24">
        <f t="shared" si="24"/>
        <v>0</v>
      </c>
      <c r="AZ40" s="24">
        <f t="shared" si="24"/>
        <v>0</v>
      </c>
      <c r="BA40" s="36">
        <f t="shared" si="24"/>
        <v>0</v>
      </c>
      <c r="BB40" s="24">
        <f t="shared" si="24"/>
        <v>0</v>
      </c>
      <c r="BC40" s="24">
        <f t="shared" si="24"/>
        <v>0</v>
      </c>
      <c r="BD40" s="24">
        <f t="shared" si="24"/>
        <v>0</v>
      </c>
      <c r="BE40" s="24">
        <f t="shared" si="24"/>
        <v>0</v>
      </c>
      <c r="BF40" s="24">
        <f t="shared" si="24"/>
        <v>0</v>
      </c>
      <c r="BG40" s="36">
        <f t="shared" si="24"/>
        <v>0</v>
      </c>
      <c r="BH40" s="24">
        <f t="shared" si="24"/>
        <v>3.3574044406777044</v>
      </c>
      <c r="BI40" s="24">
        <f t="shared" si="24"/>
        <v>0</v>
      </c>
      <c r="BJ40" s="24">
        <f t="shared" si="24"/>
        <v>0</v>
      </c>
      <c r="BK40" s="24">
        <f t="shared" si="24"/>
        <v>0</v>
      </c>
      <c r="BL40" s="24">
        <f t="shared" si="24"/>
        <v>0</v>
      </c>
      <c r="BM40" s="36">
        <f t="shared" si="24"/>
        <v>0</v>
      </c>
      <c r="BN40" s="24">
        <f t="shared" si="24"/>
        <v>0</v>
      </c>
      <c r="BO40" s="24">
        <f t="shared" si="24"/>
        <v>0</v>
      </c>
      <c r="BP40" s="24">
        <f t="shared" si="24"/>
        <v>0</v>
      </c>
      <c r="BQ40" s="24">
        <f t="shared" ref="BQ40:CE40" si="25">BQ41+BQ42+BQ43+BQ44</f>
        <v>0</v>
      </c>
      <c r="BR40" s="24">
        <f t="shared" si="25"/>
        <v>0</v>
      </c>
      <c r="BS40" s="36">
        <f t="shared" si="25"/>
        <v>0</v>
      </c>
      <c r="BT40" s="24">
        <f t="shared" si="25"/>
        <v>3.5058318660896033</v>
      </c>
      <c r="BU40" s="24">
        <f t="shared" si="25"/>
        <v>0</v>
      </c>
      <c r="BV40" s="24">
        <f t="shared" si="25"/>
        <v>0</v>
      </c>
      <c r="BW40" s="24">
        <f t="shared" si="25"/>
        <v>0</v>
      </c>
      <c r="BX40" s="24">
        <f t="shared" si="25"/>
        <v>0</v>
      </c>
      <c r="BY40" s="36">
        <f t="shared" si="25"/>
        <v>0</v>
      </c>
      <c r="BZ40" s="24">
        <f t="shared" si="25"/>
        <v>3.6608211165671647</v>
      </c>
      <c r="CA40" s="24">
        <f t="shared" si="25"/>
        <v>0</v>
      </c>
      <c r="CB40" s="24">
        <f t="shared" si="25"/>
        <v>0</v>
      </c>
      <c r="CC40" s="24">
        <f t="shared" si="25"/>
        <v>0</v>
      </c>
      <c r="CD40" s="24">
        <f t="shared" si="25"/>
        <v>0</v>
      </c>
      <c r="CE40" s="36">
        <f t="shared" si="25"/>
        <v>0</v>
      </c>
      <c r="CF40" s="36" t="s">
        <v>51</v>
      </c>
      <c r="CG40" s="36" t="s">
        <v>51</v>
      </c>
      <c r="CH40" s="36" t="s">
        <v>51</v>
      </c>
      <c r="CI40" s="36" t="s">
        <v>51</v>
      </c>
      <c r="CJ40" s="36" t="s">
        <v>51</v>
      </c>
      <c r="CK40" s="36" t="s">
        <v>51</v>
      </c>
      <c r="CL40" s="24">
        <f t="shared" ref="CL40" si="26">CL41+CL42+CL43+CL44</f>
        <v>10.195108071931289</v>
      </c>
      <c r="CM40" s="24">
        <f t="shared" ref="CM40" si="27">CM41+CM42+CM43+CM44</f>
        <v>0</v>
      </c>
      <c r="CN40" s="24">
        <f t="shared" ref="CN40" si="28">CN41+CN42+CN43+CN44</f>
        <v>0</v>
      </c>
      <c r="CO40" s="24">
        <f t="shared" ref="CO40" si="29">CO41+CO42+CO43+CO44</f>
        <v>0</v>
      </c>
      <c r="CP40" s="24">
        <f t="shared" ref="CP40" si="30">CP41+CP42+CP43+CP44</f>
        <v>0</v>
      </c>
      <c r="CQ40" s="39">
        <f t="shared" ref="CQ40" si="31">CQ41+CQ42+CQ43+CQ44</f>
        <v>0</v>
      </c>
      <c r="CR40" s="24">
        <f t="shared" ref="CR40" si="32">CR41+CR42+CR43+CR44</f>
        <v>94.317314201637345</v>
      </c>
      <c r="CS40" s="24">
        <f t="shared" ref="CS40" si="33">CS41+CS42+CS43+CS44</f>
        <v>0</v>
      </c>
      <c r="CT40" s="34">
        <f t="shared" ref="CT40" si="34">CT41+CT42+CT43+CT44</f>
        <v>0</v>
      </c>
      <c r="CU40" s="34">
        <f t="shared" ref="CU40" si="35">CU41+CU42+CU43+CU44</f>
        <v>0</v>
      </c>
      <c r="CV40" s="34">
        <f t="shared" ref="CV40" si="36">CV41+CV42+CV43+CV44</f>
        <v>0</v>
      </c>
      <c r="CW40" s="36">
        <f t="shared" ref="CW40" si="37">CW41+CW42+CW43+CW44</f>
        <v>0</v>
      </c>
      <c r="CX40" s="25" t="s">
        <v>51</v>
      </c>
      <c r="CY40" s="27"/>
    </row>
    <row r="41" spans="1:103" s="28" customFormat="1" ht="31.5" customHeight="1">
      <c r="A41" s="67" t="s">
        <v>90</v>
      </c>
      <c r="B41" s="68" t="s">
        <v>91</v>
      </c>
      <c r="C41" s="18" t="s">
        <v>100</v>
      </c>
      <c r="D41" s="34">
        <v>0</v>
      </c>
      <c r="E41" s="3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39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39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39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39">
        <v>0</v>
      </c>
      <c r="AD41" s="24">
        <v>0</v>
      </c>
      <c r="AE41" s="24">
        <v>0</v>
      </c>
      <c r="AF41" s="24">
        <v>0</v>
      </c>
      <c r="AG41" s="24">
        <v>0</v>
      </c>
      <c r="AH41" s="24">
        <v>0</v>
      </c>
      <c r="AI41" s="39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39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39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39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4">
        <v>0</v>
      </c>
      <c r="BQ41" s="24">
        <v>0</v>
      </c>
      <c r="BR41" s="24">
        <v>0</v>
      </c>
      <c r="BS41" s="24">
        <v>0</v>
      </c>
      <c r="BT41" s="24">
        <v>0</v>
      </c>
      <c r="BU41" s="24">
        <v>0</v>
      </c>
      <c r="BV41" s="24">
        <v>0</v>
      </c>
      <c r="BW41" s="24">
        <v>0</v>
      </c>
      <c r="BX41" s="24">
        <v>0</v>
      </c>
      <c r="BY41" s="24">
        <v>0</v>
      </c>
      <c r="BZ41" s="24">
        <v>0</v>
      </c>
      <c r="CA41" s="24">
        <v>0</v>
      </c>
      <c r="CB41" s="24">
        <v>0</v>
      </c>
      <c r="CC41" s="24">
        <v>0</v>
      </c>
      <c r="CD41" s="24">
        <v>0</v>
      </c>
      <c r="CE41" s="24">
        <v>0</v>
      </c>
      <c r="CF41" s="24" t="s">
        <v>51</v>
      </c>
      <c r="CG41" s="24" t="s">
        <v>51</v>
      </c>
      <c r="CH41" s="24" t="s">
        <v>51</v>
      </c>
      <c r="CI41" s="24" t="s">
        <v>51</v>
      </c>
      <c r="CJ41" s="24" t="s">
        <v>51</v>
      </c>
      <c r="CK41" s="24" t="s">
        <v>51</v>
      </c>
      <c r="CL41" s="24">
        <v>0</v>
      </c>
      <c r="CM41" s="24">
        <v>0</v>
      </c>
      <c r="CN41" s="24">
        <v>0</v>
      </c>
      <c r="CO41" s="24">
        <v>0</v>
      </c>
      <c r="CP41" s="24">
        <v>0</v>
      </c>
      <c r="CQ41" s="39">
        <v>0</v>
      </c>
      <c r="CR41" s="24">
        <v>0</v>
      </c>
      <c r="CS41" s="24">
        <v>0</v>
      </c>
      <c r="CT41" s="24">
        <v>0</v>
      </c>
      <c r="CU41" s="24">
        <v>0</v>
      </c>
      <c r="CV41" s="24">
        <v>0</v>
      </c>
      <c r="CW41" s="36">
        <v>0</v>
      </c>
      <c r="CX41" s="25" t="s">
        <v>51</v>
      </c>
      <c r="CY41" s="27"/>
    </row>
    <row r="42" spans="1:103" s="28" customFormat="1" ht="31.5" customHeight="1">
      <c r="A42" s="67" t="s">
        <v>92</v>
      </c>
      <c r="B42" s="68" t="s">
        <v>93</v>
      </c>
      <c r="C42" s="18" t="s">
        <v>100</v>
      </c>
      <c r="D42" s="34">
        <v>0</v>
      </c>
      <c r="E42" s="3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39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39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39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39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39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39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39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39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4">
        <v>0</v>
      </c>
      <c r="BQ42" s="24">
        <v>0</v>
      </c>
      <c r="BR42" s="24">
        <v>0</v>
      </c>
      <c r="BS42" s="24">
        <v>0</v>
      </c>
      <c r="BT42" s="24">
        <v>0</v>
      </c>
      <c r="BU42" s="24">
        <v>0</v>
      </c>
      <c r="BV42" s="24">
        <v>0</v>
      </c>
      <c r="BW42" s="24">
        <v>0</v>
      </c>
      <c r="BX42" s="24">
        <v>0</v>
      </c>
      <c r="BY42" s="24">
        <v>0</v>
      </c>
      <c r="BZ42" s="24">
        <v>0</v>
      </c>
      <c r="CA42" s="24">
        <v>0</v>
      </c>
      <c r="CB42" s="24">
        <v>0</v>
      </c>
      <c r="CC42" s="24">
        <v>0</v>
      </c>
      <c r="CD42" s="24">
        <v>0</v>
      </c>
      <c r="CE42" s="24">
        <v>0</v>
      </c>
      <c r="CF42" s="24" t="s">
        <v>51</v>
      </c>
      <c r="CG42" s="24" t="s">
        <v>51</v>
      </c>
      <c r="CH42" s="24" t="s">
        <v>51</v>
      </c>
      <c r="CI42" s="24" t="s">
        <v>51</v>
      </c>
      <c r="CJ42" s="24" t="s">
        <v>51</v>
      </c>
      <c r="CK42" s="24" t="s">
        <v>51</v>
      </c>
      <c r="CL42" s="24">
        <v>0</v>
      </c>
      <c r="CM42" s="24">
        <v>0</v>
      </c>
      <c r="CN42" s="24">
        <v>0</v>
      </c>
      <c r="CO42" s="24">
        <v>0</v>
      </c>
      <c r="CP42" s="24">
        <v>0</v>
      </c>
      <c r="CQ42" s="39">
        <v>0</v>
      </c>
      <c r="CR42" s="24">
        <v>0</v>
      </c>
      <c r="CS42" s="24">
        <v>0</v>
      </c>
      <c r="CT42" s="24">
        <v>0</v>
      </c>
      <c r="CU42" s="24">
        <v>0</v>
      </c>
      <c r="CV42" s="24">
        <v>0</v>
      </c>
      <c r="CW42" s="36">
        <v>0</v>
      </c>
      <c r="CX42" s="25" t="s">
        <v>51</v>
      </c>
      <c r="CY42" s="27"/>
    </row>
    <row r="43" spans="1:103" s="28" customFormat="1" ht="31.5" customHeight="1">
      <c r="A43" s="67" t="s">
        <v>94</v>
      </c>
      <c r="B43" s="68" t="s">
        <v>95</v>
      </c>
      <c r="C43" s="18" t="s">
        <v>100</v>
      </c>
      <c r="D43" s="34">
        <v>0</v>
      </c>
      <c r="E43" s="3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39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39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39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39">
        <v>0</v>
      </c>
      <c r="AD43" s="24">
        <v>0</v>
      </c>
      <c r="AE43" s="24">
        <v>0</v>
      </c>
      <c r="AF43" s="24">
        <v>0</v>
      </c>
      <c r="AG43" s="24">
        <v>0</v>
      </c>
      <c r="AH43" s="24">
        <v>0</v>
      </c>
      <c r="AI43" s="39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39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39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39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4">
        <v>0</v>
      </c>
      <c r="BQ43" s="24">
        <v>0</v>
      </c>
      <c r="BR43" s="24">
        <v>0</v>
      </c>
      <c r="BS43" s="24">
        <v>0</v>
      </c>
      <c r="BT43" s="24">
        <v>0</v>
      </c>
      <c r="BU43" s="24">
        <v>0</v>
      </c>
      <c r="BV43" s="24">
        <v>0</v>
      </c>
      <c r="BW43" s="24">
        <v>0</v>
      </c>
      <c r="BX43" s="24">
        <v>0</v>
      </c>
      <c r="BY43" s="24">
        <v>0</v>
      </c>
      <c r="BZ43" s="24">
        <v>0</v>
      </c>
      <c r="CA43" s="24">
        <v>0</v>
      </c>
      <c r="CB43" s="24">
        <v>0</v>
      </c>
      <c r="CC43" s="24">
        <v>0</v>
      </c>
      <c r="CD43" s="24">
        <v>0</v>
      </c>
      <c r="CE43" s="24">
        <v>0</v>
      </c>
      <c r="CF43" s="24" t="s">
        <v>51</v>
      </c>
      <c r="CG43" s="24" t="s">
        <v>51</v>
      </c>
      <c r="CH43" s="24" t="s">
        <v>51</v>
      </c>
      <c r="CI43" s="24" t="s">
        <v>51</v>
      </c>
      <c r="CJ43" s="24" t="s">
        <v>51</v>
      </c>
      <c r="CK43" s="24" t="s">
        <v>51</v>
      </c>
      <c r="CL43" s="24">
        <v>0</v>
      </c>
      <c r="CM43" s="24">
        <v>0</v>
      </c>
      <c r="CN43" s="24">
        <v>0</v>
      </c>
      <c r="CO43" s="24">
        <v>0</v>
      </c>
      <c r="CP43" s="24">
        <v>0</v>
      </c>
      <c r="CQ43" s="39">
        <v>0</v>
      </c>
      <c r="CR43" s="24">
        <v>0</v>
      </c>
      <c r="CS43" s="24">
        <v>0</v>
      </c>
      <c r="CT43" s="24">
        <v>0</v>
      </c>
      <c r="CU43" s="24">
        <v>0</v>
      </c>
      <c r="CV43" s="24">
        <v>0</v>
      </c>
      <c r="CW43" s="36">
        <v>0</v>
      </c>
      <c r="CX43" s="25" t="s">
        <v>51</v>
      </c>
      <c r="CY43" s="27"/>
    </row>
    <row r="44" spans="1:103" s="28" customFormat="1" ht="31.5" customHeight="1">
      <c r="A44" s="67" t="s">
        <v>96</v>
      </c>
      <c r="B44" s="68" t="s">
        <v>97</v>
      </c>
      <c r="C44" s="18" t="s">
        <v>100</v>
      </c>
      <c r="D44" s="34">
        <f t="shared" ref="D44:AI44" si="38">SUM(D45:D57)</f>
        <v>44.139886955364126</v>
      </c>
      <c r="E44" s="34">
        <f t="shared" si="38"/>
        <v>95.66709140163735</v>
      </c>
      <c r="F44" s="24">
        <f t="shared" si="38"/>
        <v>37.605599999999995</v>
      </c>
      <c r="G44" s="24">
        <f t="shared" si="38"/>
        <v>0</v>
      </c>
      <c r="H44" s="24">
        <f t="shared" si="38"/>
        <v>0</v>
      </c>
      <c r="I44" s="24">
        <f t="shared" si="38"/>
        <v>0</v>
      </c>
      <c r="J44" s="24">
        <f t="shared" si="38"/>
        <v>0</v>
      </c>
      <c r="K44" s="39">
        <f t="shared" si="38"/>
        <v>0</v>
      </c>
      <c r="L44" s="24">
        <f t="shared" si="38"/>
        <v>1.3497771999999999</v>
      </c>
      <c r="M44" s="24">
        <f t="shared" si="38"/>
        <v>0</v>
      </c>
      <c r="N44" s="24">
        <f t="shared" si="38"/>
        <v>0</v>
      </c>
      <c r="O44" s="24">
        <f t="shared" si="38"/>
        <v>0</v>
      </c>
      <c r="P44" s="24">
        <f t="shared" si="38"/>
        <v>0</v>
      </c>
      <c r="Q44" s="39">
        <f t="shared" si="38"/>
        <v>0</v>
      </c>
      <c r="R44" s="24">
        <f t="shared" si="38"/>
        <v>6.5342869553641236</v>
      </c>
      <c r="S44" s="24">
        <f t="shared" si="38"/>
        <v>0</v>
      </c>
      <c r="T44" s="24">
        <f t="shared" si="38"/>
        <v>0</v>
      </c>
      <c r="U44" s="24">
        <f t="shared" si="38"/>
        <v>0</v>
      </c>
      <c r="V44" s="24">
        <f t="shared" si="38"/>
        <v>0</v>
      </c>
      <c r="W44" s="39">
        <f t="shared" si="38"/>
        <v>0</v>
      </c>
      <c r="X44" s="24">
        <f t="shared" si="38"/>
        <v>76.010058351895367</v>
      </c>
      <c r="Y44" s="24">
        <f t="shared" si="38"/>
        <v>0</v>
      </c>
      <c r="Z44" s="24">
        <f t="shared" si="38"/>
        <v>0</v>
      </c>
      <c r="AA44" s="24">
        <f t="shared" si="38"/>
        <v>0</v>
      </c>
      <c r="AB44" s="24">
        <f t="shared" si="38"/>
        <v>0</v>
      </c>
      <c r="AC44" s="39">
        <f t="shared" si="38"/>
        <v>0</v>
      </c>
      <c r="AD44" s="24">
        <f t="shared" si="38"/>
        <v>0</v>
      </c>
      <c r="AE44" s="24">
        <f t="shared" si="38"/>
        <v>0</v>
      </c>
      <c r="AF44" s="24">
        <f t="shared" si="38"/>
        <v>0</v>
      </c>
      <c r="AG44" s="24">
        <f t="shared" si="38"/>
        <v>0</v>
      </c>
      <c r="AH44" s="24">
        <f t="shared" si="38"/>
        <v>0</v>
      </c>
      <c r="AI44" s="39">
        <f t="shared" si="38"/>
        <v>0</v>
      </c>
      <c r="AJ44" s="24">
        <f t="shared" ref="AJ44:BO44" si="39">SUM(AJ45:AJ57)</f>
        <v>4.0998312646511899</v>
      </c>
      <c r="AK44" s="24">
        <f t="shared" si="39"/>
        <v>0</v>
      </c>
      <c r="AL44" s="24">
        <f t="shared" si="39"/>
        <v>0</v>
      </c>
      <c r="AM44" s="24">
        <f t="shared" si="39"/>
        <v>0</v>
      </c>
      <c r="AN44" s="24">
        <f t="shared" si="39"/>
        <v>0</v>
      </c>
      <c r="AO44" s="39">
        <f t="shared" si="39"/>
        <v>0</v>
      </c>
      <c r="AP44" s="24">
        <f t="shared" si="39"/>
        <v>0</v>
      </c>
      <c r="AQ44" s="24">
        <f t="shared" si="39"/>
        <v>0</v>
      </c>
      <c r="AR44" s="24">
        <f t="shared" si="39"/>
        <v>0</v>
      </c>
      <c r="AS44" s="24">
        <f t="shared" si="39"/>
        <v>0</v>
      </c>
      <c r="AT44" s="24">
        <f t="shared" si="39"/>
        <v>0</v>
      </c>
      <c r="AU44" s="39">
        <f t="shared" si="39"/>
        <v>0</v>
      </c>
      <c r="AV44" s="24">
        <f t="shared" si="39"/>
        <v>3.6833671617563279</v>
      </c>
      <c r="AW44" s="24">
        <f t="shared" si="39"/>
        <v>0</v>
      </c>
      <c r="AX44" s="24">
        <f t="shared" si="39"/>
        <v>0</v>
      </c>
      <c r="AY44" s="24">
        <f t="shared" si="39"/>
        <v>0</v>
      </c>
      <c r="AZ44" s="24">
        <f t="shared" si="39"/>
        <v>0</v>
      </c>
      <c r="BA44" s="39">
        <f t="shared" si="39"/>
        <v>0</v>
      </c>
      <c r="BB44" s="24">
        <f t="shared" si="39"/>
        <v>0</v>
      </c>
      <c r="BC44" s="24">
        <f t="shared" si="39"/>
        <v>0</v>
      </c>
      <c r="BD44" s="24">
        <f t="shared" si="39"/>
        <v>0</v>
      </c>
      <c r="BE44" s="24">
        <f t="shared" si="39"/>
        <v>0</v>
      </c>
      <c r="BF44" s="24">
        <f t="shared" si="39"/>
        <v>0</v>
      </c>
      <c r="BG44" s="24">
        <f t="shared" si="39"/>
        <v>0</v>
      </c>
      <c r="BH44" s="24">
        <f t="shared" si="39"/>
        <v>3.3574044406777044</v>
      </c>
      <c r="BI44" s="24">
        <f t="shared" si="39"/>
        <v>0</v>
      </c>
      <c r="BJ44" s="24">
        <f t="shared" si="39"/>
        <v>0</v>
      </c>
      <c r="BK44" s="24">
        <f t="shared" si="39"/>
        <v>0</v>
      </c>
      <c r="BL44" s="24">
        <f t="shared" si="39"/>
        <v>0</v>
      </c>
      <c r="BM44" s="24">
        <f t="shared" si="39"/>
        <v>0</v>
      </c>
      <c r="BN44" s="24">
        <f t="shared" si="39"/>
        <v>0</v>
      </c>
      <c r="BO44" s="24">
        <f t="shared" si="39"/>
        <v>0</v>
      </c>
      <c r="BP44" s="24">
        <f t="shared" ref="BP44:CE44" si="40">SUM(BP45:BP57)</f>
        <v>0</v>
      </c>
      <c r="BQ44" s="24">
        <f t="shared" si="40"/>
        <v>0</v>
      </c>
      <c r="BR44" s="24">
        <f t="shared" si="40"/>
        <v>0</v>
      </c>
      <c r="BS44" s="24">
        <f t="shared" si="40"/>
        <v>0</v>
      </c>
      <c r="BT44" s="24">
        <f t="shared" si="40"/>
        <v>3.5058318660896033</v>
      </c>
      <c r="BU44" s="24">
        <f t="shared" si="40"/>
        <v>0</v>
      </c>
      <c r="BV44" s="24">
        <f t="shared" si="40"/>
        <v>0</v>
      </c>
      <c r="BW44" s="24">
        <f t="shared" si="40"/>
        <v>0</v>
      </c>
      <c r="BX44" s="24">
        <f t="shared" si="40"/>
        <v>0</v>
      </c>
      <c r="BY44" s="24">
        <f t="shared" si="40"/>
        <v>0</v>
      </c>
      <c r="BZ44" s="24">
        <f t="shared" si="40"/>
        <v>3.6608211165671647</v>
      </c>
      <c r="CA44" s="24">
        <f t="shared" si="40"/>
        <v>0</v>
      </c>
      <c r="CB44" s="24">
        <f t="shared" si="40"/>
        <v>0</v>
      </c>
      <c r="CC44" s="24">
        <f t="shared" si="40"/>
        <v>0</v>
      </c>
      <c r="CD44" s="24">
        <f t="shared" si="40"/>
        <v>0</v>
      </c>
      <c r="CE44" s="24">
        <f t="shared" si="40"/>
        <v>0</v>
      </c>
      <c r="CF44" s="24" t="s">
        <v>51</v>
      </c>
      <c r="CG44" s="24" t="s">
        <v>51</v>
      </c>
      <c r="CH44" s="24" t="s">
        <v>51</v>
      </c>
      <c r="CI44" s="24" t="s">
        <v>51</v>
      </c>
      <c r="CJ44" s="24" t="s">
        <v>51</v>
      </c>
      <c r="CK44" s="24" t="s">
        <v>51</v>
      </c>
      <c r="CL44" s="24">
        <f t="shared" ref="CL44:CW44" si="41">SUM(CL45:CL57)</f>
        <v>10.195108071931289</v>
      </c>
      <c r="CM44" s="24">
        <f t="shared" si="41"/>
        <v>0</v>
      </c>
      <c r="CN44" s="24">
        <f t="shared" si="41"/>
        <v>0</v>
      </c>
      <c r="CO44" s="24">
        <f t="shared" si="41"/>
        <v>0</v>
      </c>
      <c r="CP44" s="24">
        <f t="shared" si="41"/>
        <v>0</v>
      </c>
      <c r="CQ44" s="39">
        <f t="shared" si="41"/>
        <v>0</v>
      </c>
      <c r="CR44" s="24">
        <f t="shared" si="41"/>
        <v>94.317314201637345</v>
      </c>
      <c r="CS44" s="24">
        <f t="shared" si="41"/>
        <v>0</v>
      </c>
      <c r="CT44" s="24">
        <f t="shared" si="41"/>
        <v>0</v>
      </c>
      <c r="CU44" s="24">
        <f t="shared" si="41"/>
        <v>0</v>
      </c>
      <c r="CV44" s="24">
        <f t="shared" si="41"/>
        <v>0</v>
      </c>
      <c r="CW44" s="36">
        <f t="shared" si="41"/>
        <v>0</v>
      </c>
      <c r="CX44" s="25" t="s">
        <v>51</v>
      </c>
      <c r="CY44" s="27"/>
    </row>
    <row r="45" spans="1:103" ht="45.75" customHeight="1">
      <c r="A45" s="93" t="s">
        <v>96</v>
      </c>
      <c r="B45" s="76" t="s">
        <v>184</v>
      </c>
      <c r="C45" s="75" t="s">
        <v>237</v>
      </c>
      <c r="D45" s="77">
        <f t="shared" ref="D45:D48" si="42">G45+S45+AE45+AQ45+BC45+BO45+F45+R45+BB45+BN45</f>
        <v>3.1942869553641229</v>
      </c>
      <c r="E45" s="77">
        <f t="shared" ref="E45:E48" si="43">L45+M45+X45+Y45+AJ45+AK45+AV45+AW45+BH45+BI45+BT45+BU45+BZ45+CA45</f>
        <v>2.8123702307629097</v>
      </c>
      <c r="F45" s="77">
        <v>1.56</v>
      </c>
      <c r="G45" s="77">
        <v>0</v>
      </c>
      <c r="H45" s="77">
        <v>0</v>
      </c>
      <c r="I45" s="77">
        <v>0</v>
      </c>
      <c r="J45" s="77">
        <v>0</v>
      </c>
      <c r="K45" s="87">
        <v>0</v>
      </c>
      <c r="L45" s="94">
        <v>1.3497771999999999</v>
      </c>
      <c r="M45" s="77">
        <v>0</v>
      </c>
      <c r="N45" s="77">
        <v>0</v>
      </c>
      <c r="O45" s="77">
        <v>0</v>
      </c>
      <c r="P45" s="77">
        <v>0</v>
      </c>
      <c r="Q45" s="87">
        <v>0</v>
      </c>
      <c r="R45" s="77">
        <v>1.6342869553641228</v>
      </c>
      <c r="S45" s="77">
        <v>0</v>
      </c>
      <c r="T45" s="77">
        <v>0</v>
      </c>
      <c r="U45" s="77">
        <v>0</v>
      </c>
      <c r="V45" s="77">
        <v>0</v>
      </c>
      <c r="W45" s="87">
        <v>0</v>
      </c>
      <c r="X45" s="77">
        <v>1.4625930307629098</v>
      </c>
      <c r="Y45" s="77">
        <v>0</v>
      </c>
      <c r="Z45" s="77">
        <v>0</v>
      </c>
      <c r="AA45" s="77">
        <v>0</v>
      </c>
      <c r="AB45" s="77">
        <v>0</v>
      </c>
      <c r="AC45" s="87">
        <v>0</v>
      </c>
      <c r="AD45" s="77">
        <v>0</v>
      </c>
      <c r="AE45" s="77">
        <v>0</v>
      </c>
      <c r="AF45" s="77">
        <v>0</v>
      </c>
      <c r="AG45" s="77">
        <v>0</v>
      </c>
      <c r="AH45" s="77">
        <v>0</v>
      </c>
      <c r="AI45" s="87">
        <v>0</v>
      </c>
      <c r="AJ45" s="77">
        <v>0</v>
      </c>
      <c r="AK45" s="94">
        <v>0</v>
      </c>
      <c r="AL45" s="77">
        <v>0</v>
      </c>
      <c r="AM45" s="77">
        <v>0</v>
      </c>
      <c r="AN45" s="77">
        <v>0</v>
      </c>
      <c r="AO45" s="87">
        <v>0</v>
      </c>
      <c r="AP45" s="77">
        <v>0</v>
      </c>
      <c r="AQ45" s="77">
        <v>0</v>
      </c>
      <c r="AR45" s="77">
        <v>0</v>
      </c>
      <c r="AS45" s="77">
        <v>0</v>
      </c>
      <c r="AT45" s="77">
        <v>0</v>
      </c>
      <c r="AU45" s="87">
        <v>0</v>
      </c>
      <c r="AV45" s="77">
        <v>0</v>
      </c>
      <c r="AW45" s="94">
        <v>0</v>
      </c>
      <c r="AX45" s="77">
        <v>0</v>
      </c>
      <c r="AY45" s="77">
        <v>0</v>
      </c>
      <c r="AZ45" s="77">
        <v>0</v>
      </c>
      <c r="BA45" s="87">
        <v>0</v>
      </c>
      <c r="BB45" s="77">
        <v>0</v>
      </c>
      <c r="BC45" s="77">
        <v>0</v>
      </c>
      <c r="BD45" s="77">
        <v>0</v>
      </c>
      <c r="BE45" s="77">
        <v>0</v>
      </c>
      <c r="BF45" s="77">
        <v>0</v>
      </c>
      <c r="BG45" s="87">
        <v>0</v>
      </c>
      <c r="BH45" s="77">
        <v>0</v>
      </c>
      <c r="BI45" s="94">
        <v>0</v>
      </c>
      <c r="BJ45" s="77">
        <v>0</v>
      </c>
      <c r="BK45" s="77">
        <v>0</v>
      </c>
      <c r="BL45" s="77">
        <v>0</v>
      </c>
      <c r="BM45" s="87">
        <v>0</v>
      </c>
      <c r="BN45" s="77">
        <v>0</v>
      </c>
      <c r="BO45" s="77">
        <v>0</v>
      </c>
      <c r="BP45" s="77">
        <v>0</v>
      </c>
      <c r="BQ45" s="77">
        <v>0</v>
      </c>
      <c r="BR45" s="77">
        <v>0</v>
      </c>
      <c r="BS45" s="87">
        <v>0</v>
      </c>
      <c r="BT45" s="77">
        <v>0</v>
      </c>
      <c r="BU45" s="94">
        <v>0</v>
      </c>
      <c r="BV45" s="77">
        <v>0</v>
      </c>
      <c r="BW45" s="77">
        <v>0</v>
      </c>
      <c r="BX45" s="77">
        <v>0</v>
      </c>
      <c r="BY45" s="87">
        <v>0</v>
      </c>
      <c r="BZ45" s="77">
        <v>0</v>
      </c>
      <c r="CA45" s="94">
        <v>0</v>
      </c>
      <c r="CB45" s="77">
        <v>0</v>
      </c>
      <c r="CC45" s="77">
        <v>0</v>
      </c>
      <c r="CD45" s="77">
        <v>0</v>
      </c>
      <c r="CE45" s="87">
        <v>0</v>
      </c>
      <c r="CF45" s="77" t="s">
        <v>51</v>
      </c>
      <c r="CG45" s="77" t="s">
        <v>51</v>
      </c>
      <c r="CH45" s="77" t="s">
        <v>51</v>
      </c>
      <c r="CI45" s="77" t="s">
        <v>51</v>
      </c>
      <c r="CJ45" s="77" t="s">
        <v>51</v>
      </c>
      <c r="CK45" s="77" t="s">
        <v>51</v>
      </c>
      <c r="CL45" s="77">
        <f t="shared" ref="CL45:CL57" si="44">R45+AD45+AP45+BB45+BN45+BZ45</f>
        <v>1.6342869553641228</v>
      </c>
      <c r="CM45" s="77">
        <f t="shared" ref="CM45:CM57" si="45">S45+AE45+AQ45+BC45+BO45+CA45</f>
        <v>0</v>
      </c>
      <c r="CN45" s="77">
        <f t="shared" ref="CN45:CN57" si="46">H45+AF45+AR45+BD45+BP45+CB45</f>
        <v>0</v>
      </c>
      <c r="CO45" s="77">
        <f t="shared" ref="CO45:CO57" si="47">U45+AG45+AS45+BE45+BQ45+CC45</f>
        <v>0</v>
      </c>
      <c r="CP45" s="77">
        <f t="shared" ref="CP45:CP57" si="48">V45+AH45+AT45+BF45+BR45+CD45</f>
        <v>0</v>
      </c>
      <c r="CQ45" s="87">
        <f t="shared" ref="CQ45:CQ57" si="49">W45+AI45+AU45+BG45+BS45+CE45</f>
        <v>0</v>
      </c>
      <c r="CR45" s="77">
        <f t="shared" ref="CR45:CR57" si="50">X45+AJ45+AV45+BH45+BT45+BZ45</f>
        <v>1.4625930307629098</v>
      </c>
      <c r="CS45" s="77">
        <f t="shared" ref="CS45:CS57" si="51">Y45+AK45+AW45+BI45+BU45+CA45</f>
        <v>0</v>
      </c>
      <c r="CT45" s="77">
        <f t="shared" ref="CT45:CT57" si="52">Z45+AL45+AX45+BJ45+BV45+CB45</f>
        <v>0</v>
      </c>
      <c r="CU45" s="77">
        <f t="shared" ref="CU45:CU57" si="53">AA45+AM45+AY45+BK45+BW45+CC45</f>
        <v>0</v>
      </c>
      <c r="CV45" s="77">
        <f t="shared" ref="CV45:CV57" si="54">AB45+AN45+AZ45+BL45+BX45+CD45</f>
        <v>0</v>
      </c>
      <c r="CW45" s="87">
        <f t="shared" ref="CW45:CW57" si="55">AC45+AO45+BA45+BM45+BY45+CE45</f>
        <v>0</v>
      </c>
      <c r="CX45" s="61" t="s">
        <v>165</v>
      </c>
    </row>
    <row r="46" spans="1:103" ht="45.75" customHeight="1">
      <c r="A46" s="93" t="s">
        <v>96</v>
      </c>
      <c r="B46" s="76" t="s">
        <v>307</v>
      </c>
      <c r="C46" s="75" t="s">
        <v>301</v>
      </c>
      <c r="D46" s="77">
        <f t="shared" ref="D46" si="56">G46+S46+AE46+AQ46+BC46+BO46+F46+R46+BB46+BN46</f>
        <v>15.628</v>
      </c>
      <c r="E46" s="77">
        <f t="shared" ref="E46" si="57">L46+M46+X46+Y46+AJ46+AK46+AV46+AW46+BH46+BI46+BT46+BU46+BZ46+CA46</f>
        <v>15.628</v>
      </c>
      <c r="F46" s="77">
        <v>15.628</v>
      </c>
      <c r="G46" s="77">
        <v>0</v>
      </c>
      <c r="H46" s="77">
        <v>0</v>
      </c>
      <c r="I46" s="77">
        <v>0</v>
      </c>
      <c r="J46" s="77">
        <v>0</v>
      </c>
      <c r="K46" s="87">
        <v>0</v>
      </c>
      <c r="L46" s="94">
        <v>0</v>
      </c>
      <c r="M46" s="77">
        <v>0</v>
      </c>
      <c r="N46" s="77">
        <v>0</v>
      </c>
      <c r="O46" s="77">
        <v>0</v>
      </c>
      <c r="P46" s="77">
        <v>0</v>
      </c>
      <c r="Q46" s="87">
        <v>0</v>
      </c>
      <c r="R46" s="77">
        <v>0</v>
      </c>
      <c r="S46" s="77">
        <v>0</v>
      </c>
      <c r="T46" s="77">
        <v>0</v>
      </c>
      <c r="U46" s="77">
        <v>0</v>
      </c>
      <c r="V46" s="77">
        <v>0</v>
      </c>
      <c r="W46" s="87">
        <v>0</v>
      </c>
      <c r="X46" s="77">
        <v>15.628</v>
      </c>
      <c r="Y46" s="77">
        <v>0</v>
      </c>
      <c r="Z46" s="77">
        <v>0</v>
      </c>
      <c r="AA46" s="77">
        <v>0</v>
      </c>
      <c r="AB46" s="77">
        <v>0</v>
      </c>
      <c r="AC46" s="87">
        <v>0</v>
      </c>
      <c r="AD46" s="77">
        <v>0</v>
      </c>
      <c r="AE46" s="77">
        <v>0</v>
      </c>
      <c r="AF46" s="77">
        <v>0</v>
      </c>
      <c r="AG46" s="77">
        <v>0</v>
      </c>
      <c r="AH46" s="77">
        <v>0</v>
      </c>
      <c r="AI46" s="87">
        <v>0</v>
      </c>
      <c r="AJ46" s="77">
        <v>0</v>
      </c>
      <c r="AK46" s="94">
        <v>0</v>
      </c>
      <c r="AL46" s="77">
        <v>0</v>
      </c>
      <c r="AM46" s="77">
        <v>0</v>
      </c>
      <c r="AN46" s="77">
        <v>0</v>
      </c>
      <c r="AO46" s="87">
        <v>0</v>
      </c>
      <c r="AP46" s="77">
        <v>0</v>
      </c>
      <c r="AQ46" s="77">
        <v>0</v>
      </c>
      <c r="AR46" s="77">
        <v>0</v>
      </c>
      <c r="AS46" s="77">
        <v>0</v>
      </c>
      <c r="AT46" s="77">
        <v>0</v>
      </c>
      <c r="AU46" s="87">
        <v>0</v>
      </c>
      <c r="AV46" s="77">
        <v>0</v>
      </c>
      <c r="AW46" s="94">
        <v>0</v>
      </c>
      <c r="AX46" s="77">
        <v>0</v>
      </c>
      <c r="AY46" s="77">
        <v>0</v>
      </c>
      <c r="AZ46" s="77">
        <v>0</v>
      </c>
      <c r="BA46" s="87">
        <v>0</v>
      </c>
      <c r="BB46" s="77">
        <v>0</v>
      </c>
      <c r="BC46" s="77">
        <v>0</v>
      </c>
      <c r="BD46" s="77">
        <v>0</v>
      </c>
      <c r="BE46" s="77">
        <v>0</v>
      </c>
      <c r="BF46" s="77">
        <v>0</v>
      </c>
      <c r="BG46" s="87">
        <v>0</v>
      </c>
      <c r="BH46" s="77">
        <v>0</v>
      </c>
      <c r="BI46" s="94">
        <v>0</v>
      </c>
      <c r="BJ46" s="77">
        <v>0</v>
      </c>
      <c r="BK46" s="77">
        <v>0</v>
      </c>
      <c r="BL46" s="77">
        <v>0</v>
      </c>
      <c r="BM46" s="87">
        <v>0</v>
      </c>
      <c r="BN46" s="77">
        <v>0</v>
      </c>
      <c r="BO46" s="77">
        <v>0</v>
      </c>
      <c r="BP46" s="77">
        <v>0</v>
      </c>
      <c r="BQ46" s="77">
        <v>0</v>
      </c>
      <c r="BR46" s="77">
        <v>0</v>
      </c>
      <c r="BS46" s="87">
        <v>0</v>
      </c>
      <c r="BT46" s="77">
        <v>0</v>
      </c>
      <c r="BU46" s="94">
        <v>0</v>
      </c>
      <c r="BV46" s="77">
        <v>0</v>
      </c>
      <c r="BW46" s="77">
        <v>0</v>
      </c>
      <c r="BX46" s="77">
        <v>0</v>
      </c>
      <c r="BY46" s="87">
        <v>0</v>
      </c>
      <c r="BZ46" s="77">
        <v>0</v>
      </c>
      <c r="CA46" s="94">
        <v>0</v>
      </c>
      <c r="CB46" s="77">
        <v>0</v>
      </c>
      <c r="CC46" s="77">
        <v>0</v>
      </c>
      <c r="CD46" s="77">
        <v>0</v>
      </c>
      <c r="CE46" s="87">
        <v>0</v>
      </c>
      <c r="CF46" s="77" t="s">
        <v>51</v>
      </c>
      <c r="CG46" s="77" t="s">
        <v>51</v>
      </c>
      <c r="CH46" s="77" t="s">
        <v>51</v>
      </c>
      <c r="CI46" s="77" t="s">
        <v>51</v>
      </c>
      <c r="CJ46" s="77" t="s">
        <v>51</v>
      </c>
      <c r="CK46" s="77" t="s">
        <v>51</v>
      </c>
      <c r="CL46" s="77">
        <f t="shared" ref="CL46" si="58">R46+AD46+AP46+BB46+BN46+BZ46</f>
        <v>0</v>
      </c>
      <c r="CM46" s="77">
        <f t="shared" ref="CM46" si="59">S46+AE46+AQ46+BC46+BO46+CA46</f>
        <v>0</v>
      </c>
      <c r="CN46" s="77">
        <f t="shared" ref="CN46" si="60">H46+AF46+AR46+BD46+BP46+CB46</f>
        <v>0</v>
      </c>
      <c r="CO46" s="77">
        <f t="shared" ref="CO46" si="61">U46+AG46+AS46+BE46+BQ46+CC46</f>
        <v>0</v>
      </c>
      <c r="CP46" s="77">
        <f t="shared" ref="CP46" si="62">V46+AH46+AT46+BF46+BR46+CD46</f>
        <v>0</v>
      </c>
      <c r="CQ46" s="87">
        <f t="shared" ref="CQ46" si="63">W46+AI46+AU46+BG46+BS46+CE46</f>
        <v>0</v>
      </c>
      <c r="CR46" s="77">
        <f t="shared" ref="CR46" si="64">X46+AJ46+AV46+BH46+BT46+BZ46</f>
        <v>15.628</v>
      </c>
      <c r="CS46" s="77">
        <f t="shared" ref="CS46" si="65">Y46+AK46+AW46+BI46+BU46+CA46</f>
        <v>0</v>
      </c>
      <c r="CT46" s="77">
        <f t="shared" ref="CT46" si="66">Z46+AL46+AX46+BJ46+BV46+CB46</f>
        <v>0</v>
      </c>
      <c r="CU46" s="77">
        <f t="shared" ref="CU46" si="67">AA46+AM46+AY46+BK46+BW46+CC46</f>
        <v>0</v>
      </c>
      <c r="CV46" s="77">
        <f t="shared" ref="CV46" si="68">AB46+AN46+AZ46+BL46+BX46+CD46</f>
        <v>0</v>
      </c>
      <c r="CW46" s="87">
        <f t="shared" ref="CW46" si="69">AC46+AO46+BA46+BM46+BY46+CE46</f>
        <v>0</v>
      </c>
      <c r="CX46" s="61" t="s">
        <v>294</v>
      </c>
    </row>
    <row r="47" spans="1:103" ht="24" customHeight="1">
      <c r="A47" s="93" t="s">
        <v>96</v>
      </c>
      <c r="B47" s="76" t="s">
        <v>185</v>
      </c>
      <c r="C47" s="75" t="s">
        <v>238</v>
      </c>
      <c r="D47" s="77">
        <f t="shared" si="42"/>
        <v>4.9000000000000004</v>
      </c>
      <c r="E47" s="77">
        <f t="shared" si="43"/>
        <v>15.2622</v>
      </c>
      <c r="F47" s="77">
        <v>0</v>
      </c>
      <c r="G47" s="77">
        <v>0</v>
      </c>
      <c r="H47" s="77">
        <v>0</v>
      </c>
      <c r="I47" s="77">
        <v>0</v>
      </c>
      <c r="J47" s="77">
        <v>0</v>
      </c>
      <c r="K47" s="87">
        <v>0</v>
      </c>
      <c r="L47" s="94">
        <v>0</v>
      </c>
      <c r="M47" s="77">
        <v>0</v>
      </c>
      <c r="N47" s="77">
        <v>0</v>
      </c>
      <c r="O47" s="77">
        <v>0</v>
      </c>
      <c r="P47" s="77">
        <v>0</v>
      </c>
      <c r="Q47" s="87">
        <v>0</v>
      </c>
      <c r="R47" s="77">
        <v>4.9000000000000004</v>
      </c>
      <c r="S47" s="77">
        <v>0</v>
      </c>
      <c r="T47" s="77">
        <v>0</v>
      </c>
      <c r="U47" s="77">
        <v>0</v>
      </c>
      <c r="V47" s="77">
        <v>0</v>
      </c>
      <c r="W47" s="87">
        <v>0</v>
      </c>
      <c r="X47" s="77">
        <v>15.2622</v>
      </c>
      <c r="Y47" s="77">
        <v>0</v>
      </c>
      <c r="Z47" s="77">
        <v>0</v>
      </c>
      <c r="AA47" s="77">
        <v>0</v>
      </c>
      <c r="AB47" s="77">
        <v>0</v>
      </c>
      <c r="AC47" s="87">
        <v>0</v>
      </c>
      <c r="AD47" s="77">
        <v>0</v>
      </c>
      <c r="AE47" s="77">
        <v>0</v>
      </c>
      <c r="AF47" s="77">
        <v>0</v>
      </c>
      <c r="AG47" s="77">
        <v>0</v>
      </c>
      <c r="AH47" s="77">
        <v>0</v>
      </c>
      <c r="AI47" s="87">
        <v>0</v>
      </c>
      <c r="AJ47" s="77">
        <v>0</v>
      </c>
      <c r="AK47" s="94">
        <v>0</v>
      </c>
      <c r="AL47" s="77">
        <v>0</v>
      </c>
      <c r="AM47" s="77">
        <v>0</v>
      </c>
      <c r="AN47" s="77">
        <v>0</v>
      </c>
      <c r="AO47" s="87">
        <v>0</v>
      </c>
      <c r="AP47" s="77">
        <v>0</v>
      </c>
      <c r="AQ47" s="77">
        <v>0</v>
      </c>
      <c r="AR47" s="77">
        <v>0</v>
      </c>
      <c r="AS47" s="77">
        <v>0</v>
      </c>
      <c r="AT47" s="77">
        <v>0</v>
      </c>
      <c r="AU47" s="87">
        <v>0</v>
      </c>
      <c r="AV47" s="77">
        <v>0</v>
      </c>
      <c r="AW47" s="94">
        <v>0</v>
      </c>
      <c r="AX47" s="77">
        <v>0</v>
      </c>
      <c r="AY47" s="77">
        <v>0</v>
      </c>
      <c r="AZ47" s="77">
        <v>0</v>
      </c>
      <c r="BA47" s="87">
        <v>0</v>
      </c>
      <c r="BB47" s="77">
        <v>0</v>
      </c>
      <c r="BC47" s="77">
        <v>0</v>
      </c>
      <c r="BD47" s="77">
        <v>0</v>
      </c>
      <c r="BE47" s="77">
        <v>0</v>
      </c>
      <c r="BF47" s="77">
        <v>0</v>
      </c>
      <c r="BG47" s="87">
        <v>0</v>
      </c>
      <c r="BH47" s="77">
        <v>0</v>
      </c>
      <c r="BI47" s="94">
        <v>0</v>
      </c>
      <c r="BJ47" s="77">
        <v>0</v>
      </c>
      <c r="BK47" s="77">
        <v>0</v>
      </c>
      <c r="BL47" s="77">
        <v>0</v>
      </c>
      <c r="BM47" s="87">
        <v>0</v>
      </c>
      <c r="BN47" s="77">
        <v>0</v>
      </c>
      <c r="BO47" s="77">
        <v>0</v>
      </c>
      <c r="BP47" s="77">
        <v>0</v>
      </c>
      <c r="BQ47" s="77">
        <v>0</v>
      </c>
      <c r="BR47" s="77">
        <v>0</v>
      </c>
      <c r="BS47" s="87">
        <v>0</v>
      </c>
      <c r="BT47" s="77">
        <v>0</v>
      </c>
      <c r="BU47" s="94">
        <v>0</v>
      </c>
      <c r="BV47" s="77">
        <v>0</v>
      </c>
      <c r="BW47" s="77">
        <v>0</v>
      </c>
      <c r="BX47" s="77">
        <v>0</v>
      </c>
      <c r="BY47" s="87">
        <v>0</v>
      </c>
      <c r="BZ47" s="77">
        <v>0</v>
      </c>
      <c r="CA47" s="94">
        <v>0</v>
      </c>
      <c r="CB47" s="77">
        <v>0</v>
      </c>
      <c r="CC47" s="77">
        <v>0</v>
      </c>
      <c r="CD47" s="77">
        <v>0</v>
      </c>
      <c r="CE47" s="87">
        <v>0</v>
      </c>
      <c r="CF47" s="77" t="s">
        <v>51</v>
      </c>
      <c r="CG47" s="77" t="s">
        <v>51</v>
      </c>
      <c r="CH47" s="77" t="s">
        <v>51</v>
      </c>
      <c r="CI47" s="77" t="s">
        <v>51</v>
      </c>
      <c r="CJ47" s="77" t="s">
        <v>51</v>
      </c>
      <c r="CK47" s="77" t="s">
        <v>51</v>
      </c>
      <c r="CL47" s="77">
        <f t="shared" si="44"/>
        <v>4.9000000000000004</v>
      </c>
      <c r="CM47" s="77">
        <f t="shared" si="45"/>
        <v>0</v>
      </c>
      <c r="CN47" s="77">
        <f t="shared" si="46"/>
        <v>0</v>
      </c>
      <c r="CO47" s="77">
        <f t="shared" si="47"/>
        <v>0</v>
      </c>
      <c r="CP47" s="77">
        <f t="shared" si="48"/>
        <v>0</v>
      </c>
      <c r="CQ47" s="87">
        <f t="shared" si="49"/>
        <v>0</v>
      </c>
      <c r="CR47" s="77">
        <f t="shared" si="50"/>
        <v>15.2622</v>
      </c>
      <c r="CS47" s="77">
        <f t="shared" si="51"/>
        <v>0</v>
      </c>
      <c r="CT47" s="77">
        <f t="shared" si="52"/>
        <v>0</v>
      </c>
      <c r="CU47" s="77">
        <f t="shared" si="53"/>
        <v>0</v>
      </c>
      <c r="CV47" s="77">
        <f t="shared" si="54"/>
        <v>0</v>
      </c>
      <c r="CW47" s="87">
        <f t="shared" si="55"/>
        <v>0</v>
      </c>
      <c r="CX47" s="61" t="s">
        <v>283</v>
      </c>
    </row>
    <row r="48" spans="1:103" s="2" customFormat="1" ht="33.75" customHeight="1">
      <c r="A48" s="93" t="s">
        <v>96</v>
      </c>
      <c r="B48" s="70" t="s">
        <v>186</v>
      </c>
      <c r="C48" s="75" t="s">
        <v>239</v>
      </c>
      <c r="D48" s="77">
        <f t="shared" si="42"/>
        <v>20.4176</v>
      </c>
      <c r="E48" s="77">
        <f t="shared" si="43"/>
        <v>20.4176</v>
      </c>
      <c r="F48" s="77">
        <v>20.4176</v>
      </c>
      <c r="G48" s="77">
        <v>0</v>
      </c>
      <c r="H48" s="77">
        <v>0</v>
      </c>
      <c r="I48" s="77">
        <v>0</v>
      </c>
      <c r="J48" s="77">
        <v>0</v>
      </c>
      <c r="K48" s="87">
        <v>0</v>
      </c>
      <c r="L48" s="94">
        <v>0</v>
      </c>
      <c r="M48" s="77">
        <v>0</v>
      </c>
      <c r="N48" s="77">
        <v>0</v>
      </c>
      <c r="O48" s="77">
        <v>0</v>
      </c>
      <c r="P48" s="77">
        <v>0</v>
      </c>
      <c r="Q48" s="87">
        <v>0</v>
      </c>
      <c r="R48" s="77">
        <v>0</v>
      </c>
      <c r="S48" s="77">
        <v>0</v>
      </c>
      <c r="T48" s="77">
        <v>0</v>
      </c>
      <c r="U48" s="77">
        <v>0</v>
      </c>
      <c r="V48" s="77">
        <v>0</v>
      </c>
      <c r="W48" s="87">
        <v>0</v>
      </c>
      <c r="X48" s="77">
        <v>20.4176</v>
      </c>
      <c r="Y48" s="77">
        <v>0</v>
      </c>
      <c r="Z48" s="77">
        <v>0</v>
      </c>
      <c r="AA48" s="77">
        <v>0</v>
      </c>
      <c r="AB48" s="77">
        <v>0</v>
      </c>
      <c r="AC48" s="87">
        <v>0</v>
      </c>
      <c r="AD48" s="77">
        <v>0</v>
      </c>
      <c r="AE48" s="77">
        <v>0</v>
      </c>
      <c r="AF48" s="77">
        <v>0</v>
      </c>
      <c r="AG48" s="77">
        <v>0</v>
      </c>
      <c r="AH48" s="77">
        <v>0</v>
      </c>
      <c r="AI48" s="87">
        <v>0</v>
      </c>
      <c r="AJ48" s="77">
        <v>0</v>
      </c>
      <c r="AK48" s="94">
        <v>0</v>
      </c>
      <c r="AL48" s="77">
        <v>0</v>
      </c>
      <c r="AM48" s="77">
        <v>0</v>
      </c>
      <c r="AN48" s="77">
        <v>0</v>
      </c>
      <c r="AO48" s="87">
        <v>0</v>
      </c>
      <c r="AP48" s="77">
        <v>0</v>
      </c>
      <c r="AQ48" s="77">
        <v>0</v>
      </c>
      <c r="AR48" s="77">
        <v>0</v>
      </c>
      <c r="AS48" s="77">
        <v>0</v>
      </c>
      <c r="AT48" s="77">
        <v>0</v>
      </c>
      <c r="AU48" s="87">
        <v>0</v>
      </c>
      <c r="AV48" s="77">
        <v>0</v>
      </c>
      <c r="AW48" s="94">
        <v>0</v>
      </c>
      <c r="AX48" s="77">
        <v>0</v>
      </c>
      <c r="AY48" s="77">
        <v>0</v>
      </c>
      <c r="AZ48" s="77">
        <v>0</v>
      </c>
      <c r="BA48" s="87">
        <v>0</v>
      </c>
      <c r="BB48" s="77">
        <v>0</v>
      </c>
      <c r="BC48" s="77">
        <v>0</v>
      </c>
      <c r="BD48" s="77">
        <v>0</v>
      </c>
      <c r="BE48" s="77">
        <v>0</v>
      </c>
      <c r="BF48" s="77">
        <v>0</v>
      </c>
      <c r="BG48" s="87">
        <v>0</v>
      </c>
      <c r="BH48" s="77">
        <v>0</v>
      </c>
      <c r="BI48" s="94">
        <v>0</v>
      </c>
      <c r="BJ48" s="77">
        <v>0</v>
      </c>
      <c r="BK48" s="77">
        <v>0</v>
      </c>
      <c r="BL48" s="77">
        <v>0</v>
      </c>
      <c r="BM48" s="87">
        <v>0</v>
      </c>
      <c r="BN48" s="77">
        <v>0</v>
      </c>
      <c r="BO48" s="77">
        <v>0</v>
      </c>
      <c r="BP48" s="77">
        <v>0</v>
      </c>
      <c r="BQ48" s="77">
        <v>0</v>
      </c>
      <c r="BR48" s="77">
        <v>0</v>
      </c>
      <c r="BS48" s="87">
        <v>0</v>
      </c>
      <c r="BT48" s="77">
        <v>0</v>
      </c>
      <c r="BU48" s="94">
        <v>0</v>
      </c>
      <c r="BV48" s="77">
        <v>0</v>
      </c>
      <c r="BW48" s="77">
        <v>0</v>
      </c>
      <c r="BX48" s="77">
        <v>0</v>
      </c>
      <c r="BY48" s="87">
        <v>0</v>
      </c>
      <c r="BZ48" s="77">
        <v>0</v>
      </c>
      <c r="CA48" s="94">
        <v>0</v>
      </c>
      <c r="CB48" s="77">
        <v>0</v>
      </c>
      <c r="CC48" s="77">
        <v>0</v>
      </c>
      <c r="CD48" s="77">
        <v>0</v>
      </c>
      <c r="CE48" s="87">
        <v>0</v>
      </c>
      <c r="CF48" s="77" t="s">
        <v>51</v>
      </c>
      <c r="CG48" s="77" t="s">
        <v>51</v>
      </c>
      <c r="CH48" s="77" t="s">
        <v>51</v>
      </c>
      <c r="CI48" s="77" t="s">
        <v>51</v>
      </c>
      <c r="CJ48" s="77" t="s">
        <v>51</v>
      </c>
      <c r="CK48" s="77" t="s">
        <v>51</v>
      </c>
      <c r="CL48" s="77">
        <f t="shared" si="44"/>
        <v>0</v>
      </c>
      <c r="CM48" s="77">
        <f t="shared" si="45"/>
        <v>0</v>
      </c>
      <c r="CN48" s="77">
        <f t="shared" si="46"/>
        <v>0</v>
      </c>
      <c r="CO48" s="77">
        <f t="shared" si="47"/>
        <v>0</v>
      </c>
      <c r="CP48" s="77">
        <f t="shared" si="48"/>
        <v>0</v>
      </c>
      <c r="CQ48" s="87">
        <f t="shared" si="49"/>
        <v>0</v>
      </c>
      <c r="CR48" s="77">
        <f t="shared" si="50"/>
        <v>20.4176</v>
      </c>
      <c r="CS48" s="77">
        <f t="shared" si="51"/>
        <v>0</v>
      </c>
      <c r="CT48" s="77">
        <f t="shared" si="52"/>
        <v>0</v>
      </c>
      <c r="CU48" s="77">
        <f t="shared" si="53"/>
        <v>0</v>
      </c>
      <c r="CV48" s="77">
        <f t="shared" si="54"/>
        <v>0</v>
      </c>
      <c r="CW48" s="87">
        <f t="shared" si="55"/>
        <v>0</v>
      </c>
      <c r="CX48" s="61" t="s">
        <v>294</v>
      </c>
    </row>
    <row r="49" spans="1:103" s="2" customFormat="1" ht="33.75" customHeight="1">
      <c r="A49" s="93" t="s">
        <v>96</v>
      </c>
      <c r="B49" s="70" t="s">
        <v>249</v>
      </c>
      <c r="C49" s="75" t="s">
        <v>250</v>
      </c>
      <c r="D49" s="77">
        <f t="shared" ref="D49:D57" si="70">G49+S49+AE49+AQ49+BC49+BO49+F49+R49+BB49+BN49</f>
        <v>0</v>
      </c>
      <c r="E49" s="77">
        <f t="shared" ref="E49:E57" si="71">L49+M49+X49+Y49+AJ49+AK49+AV49+AW49+BH49+BI49+BT49+BU49+BZ49+CA49</f>
        <v>13.742299999999998</v>
      </c>
      <c r="F49" s="77">
        <v>0</v>
      </c>
      <c r="G49" s="77">
        <v>0</v>
      </c>
      <c r="H49" s="77">
        <v>0</v>
      </c>
      <c r="I49" s="77">
        <v>0</v>
      </c>
      <c r="J49" s="77">
        <v>0</v>
      </c>
      <c r="K49" s="87">
        <v>0</v>
      </c>
      <c r="L49" s="94">
        <v>0</v>
      </c>
      <c r="M49" s="77">
        <v>0</v>
      </c>
      <c r="N49" s="77">
        <v>0</v>
      </c>
      <c r="O49" s="77">
        <v>0</v>
      </c>
      <c r="P49" s="77">
        <v>0</v>
      </c>
      <c r="Q49" s="87">
        <v>0</v>
      </c>
      <c r="R49" s="77">
        <v>0</v>
      </c>
      <c r="S49" s="77">
        <v>0</v>
      </c>
      <c r="T49" s="77">
        <v>0</v>
      </c>
      <c r="U49" s="77">
        <v>0</v>
      </c>
      <c r="V49" s="77">
        <v>0</v>
      </c>
      <c r="W49" s="87">
        <v>0</v>
      </c>
      <c r="X49" s="77">
        <v>13.742299999999998</v>
      </c>
      <c r="Y49" s="77">
        <v>0</v>
      </c>
      <c r="Z49" s="77">
        <v>0</v>
      </c>
      <c r="AA49" s="77">
        <v>0</v>
      </c>
      <c r="AB49" s="77">
        <v>0</v>
      </c>
      <c r="AC49" s="87">
        <v>0</v>
      </c>
      <c r="AD49" s="77">
        <v>0</v>
      </c>
      <c r="AE49" s="77">
        <v>0</v>
      </c>
      <c r="AF49" s="77">
        <v>0</v>
      </c>
      <c r="AG49" s="77">
        <v>0</v>
      </c>
      <c r="AH49" s="77">
        <v>0</v>
      </c>
      <c r="AI49" s="87">
        <v>0</v>
      </c>
      <c r="AJ49" s="77">
        <v>0</v>
      </c>
      <c r="AK49" s="94">
        <v>0</v>
      </c>
      <c r="AL49" s="77">
        <v>0</v>
      </c>
      <c r="AM49" s="77">
        <v>0</v>
      </c>
      <c r="AN49" s="77">
        <v>0</v>
      </c>
      <c r="AO49" s="87">
        <v>0</v>
      </c>
      <c r="AP49" s="77">
        <v>0</v>
      </c>
      <c r="AQ49" s="77">
        <v>0</v>
      </c>
      <c r="AR49" s="77">
        <v>0</v>
      </c>
      <c r="AS49" s="77">
        <v>0</v>
      </c>
      <c r="AT49" s="77">
        <v>0</v>
      </c>
      <c r="AU49" s="87">
        <v>0</v>
      </c>
      <c r="AV49" s="77">
        <v>0</v>
      </c>
      <c r="AW49" s="94">
        <v>0</v>
      </c>
      <c r="AX49" s="77">
        <v>0</v>
      </c>
      <c r="AY49" s="77">
        <v>0</v>
      </c>
      <c r="AZ49" s="77">
        <v>0</v>
      </c>
      <c r="BA49" s="87">
        <v>0</v>
      </c>
      <c r="BB49" s="77">
        <v>0</v>
      </c>
      <c r="BC49" s="77">
        <v>0</v>
      </c>
      <c r="BD49" s="77">
        <v>0</v>
      </c>
      <c r="BE49" s="77">
        <v>0</v>
      </c>
      <c r="BF49" s="77">
        <v>0</v>
      </c>
      <c r="BG49" s="87">
        <v>0</v>
      </c>
      <c r="BH49" s="77">
        <v>0</v>
      </c>
      <c r="BI49" s="94">
        <v>0</v>
      </c>
      <c r="BJ49" s="77">
        <v>0</v>
      </c>
      <c r="BK49" s="77">
        <v>0</v>
      </c>
      <c r="BL49" s="77">
        <v>0</v>
      </c>
      <c r="BM49" s="87">
        <v>0</v>
      </c>
      <c r="BN49" s="77">
        <v>0</v>
      </c>
      <c r="BO49" s="77">
        <v>0</v>
      </c>
      <c r="BP49" s="77">
        <v>0</v>
      </c>
      <c r="BQ49" s="77">
        <v>0</v>
      </c>
      <c r="BR49" s="77">
        <v>0</v>
      </c>
      <c r="BS49" s="87">
        <v>0</v>
      </c>
      <c r="BT49" s="77">
        <v>0</v>
      </c>
      <c r="BU49" s="94">
        <v>0</v>
      </c>
      <c r="BV49" s="77">
        <v>0</v>
      </c>
      <c r="BW49" s="77">
        <v>0</v>
      </c>
      <c r="BX49" s="77">
        <v>0</v>
      </c>
      <c r="BY49" s="87">
        <v>0</v>
      </c>
      <c r="BZ49" s="77">
        <v>0</v>
      </c>
      <c r="CA49" s="94">
        <v>0</v>
      </c>
      <c r="CB49" s="77">
        <v>0</v>
      </c>
      <c r="CC49" s="77">
        <v>0</v>
      </c>
      <c r="CD49" s="77">
        <v>0</v>
      </c>
      <c r="CE49" s="87">
        <v>0</v>
      </c>
      <c r="CF49" s="77" t="s">
        <v>51</v>
      </c>
      <c r="CG49" s="77" t="s">
        <v>51</v>
      </c>
      <c r="CH49" s="77" t="s">
        <v>51</v>
      </c>
      <c r="CI49" s="77" t="s">
        <v>51</v>
      </c>
      <c r="CJ49" s="77" t="s">
        <v>51</v>
      </c>
      <c r="CK49" s="77" t="s">
        <v>51</v>
      </c>
      <c r="CL49" s="77">
        <f t="shared" ref="CL49:CL56" si="72">R49+AD49+AP49+BB49+BN49+BZ49</f>
        <v>0</v>
      </c>
      <c r="CM49" s="77">
        <f t="shared" ref="CM49:CM56" si="73">S49+AE49+AQ49+BC49+BO49+CA49</f>
        <v>0</v>
      </c>
      <c r="CN49" s="77">
        <f t="shared" ref="CN49:CN56" si="74">H49+AF49+AR49+BD49+BP49+CB49</f>
        <v>0</v>
      </c>
      <c r="CO49" s="77">
        <f t="shared" ref="CO49:CO56" si="75">U49+AG49+AS49+BE49+BQ49+CC49</f>
        <v>0</v>
      </c>
      <c r="CP49" s="77">
        <f t="shared" ref="CP49:CP56" si="76">V49+AH49+AT49+BF49+BR49+CD49</f>
        <v>0</v>
      </c>
      <c r="CQ49" s="87">
        <f t="shared" ref="CQ49:CQ56" si="77">W49+AI49+AU49+BG49+BS49+CE49</f>
        <v>0</v>
      </c>
      <c r="CR49" s="77">
        <f t="shared" ref="CR49:CR56" si="78">X49+AJ49+AV49+BH49+BT49+BZ49</f>
        <v>13.742299999999998</v>
      </c>
      <c r="CS49" s="77">
        <f t="shared" ref="CS49:CS56" si="79">Y49+AK49+AW49+BI49+BU49+CA49</f>
        <v>0</v>
      </c>
      <c r="CT49" s="77">
        <f t="shared" ref="CT49:CT56" si="80">Z49+AL49+AX49+BJ49+BV49+CB49</f>
        <v>0</v>
      </c>
      <c r="CU49" s="77">
        <f t="shared" ref="CU49:CU56" si="81">AA49+AM49+AY49+BK49+BW49+CC49</f>
        <v>0</v>
      </c>
      <c r="CV49" s="77">
        <f t="shared" ref="CV49:CV56" si="82">AB49+AN49+AZ49+BL49+BX49+CD49</f>
        <v>0</v>
      </c>
      <c r="CW49" s="87">
        <f t="shared" ref="CW49:CW56" si="83">AC49+AO49+BA49+BM49+BY49+CE49</f>
        <v>0</v>
      </c>
      <c r="CX49" s="100" t="s">
        <v>295</v>
      </c>
    </row>
    <row r="50" spans="1:103" s="2" customFormat="1" ht="33.75" customHeight="1">
      <c r="A50" s="93" t="s">
        <v>96</v>
      </c>
      <c r="B50" s="70" t="s">
        <v>251</v>
      </c>
      <c r="C50" s="75" t="s">
        <v>252</v>
      </c>
      <c r="D50" s="77">
        <f t="shared" si="70"/>
        <v>0</v>
      </c>
      <c r="E50" s="77">
        <f t="shared" si="71"/>
        <v>0.37045686543177997</v>
      </c>
      <c r="F50" s="77">
        <v>0</v>
      </c>
      <c r="G50" s="77">
        <v>0</v>
      </c>
      <c r="H50" s="77">
        <v>0</v>
      </c>
      <c r="I50" s="77">
        <v>0</v>
      </c>
      <c r="J50" s="77">
        <v>0</v>
      </c>
      <c r="K50" s="87">
        <v>0</v>
      </c>
      <c r="L50" s="94">
        <v>0</v>
      </c>
      <c r="M50" s="77">
        <v>0</v>
      </c>
      <c r="N50" s="77">
        <v>0</v>
      </c>
      <c r="O50" s="77">
        <v>0</v>
      </c>
      <c r="P50" s="77">
        <v>0</v>
      </c>
      <c r="Q50" s="87">
        <v>0</v>
      </c>
      <c r="R50" s="77">
        <v>0</v>
      </c>
      <c r="S50" s="77">
        <v>0</v>
      </c>
      <c r="T50" s="77">
        <v>0</v>
      </c>
      <c r="U50" s="77">
        <v>0</v>
      </c>
      <c r="V50" s="77">
        <v>0</v>
      </c>
      <c r="W50" s="87">
        <v>0</v>
      </c>
      <c r="X50" s="77">
        <v>0.37045686543177997</v>
      </c>
      <c r="Y50" s="77">
        <v>0</v>
      </c>
      <c r="Z50" s="77">
        <v>0</v>
      </c>
      <c r="AA50" s="77">
        <v>0</v>
      </c>
      <c r="AB50" s="77">
        <v>0</v>
      </c>
      <c r="AC50" s="87">
        <v>0</v>
      </c>
      <c r="AD50" s="77">
        <v>0</v>
      </c>
      <c r="AE50" s="77">
        <v>0</v>
      </c>
      <c r="AF50" s="77">
        <v>0</v>
      </c>
      <c r="AG50" s="77">
        <v>0</v>
      </c>
      <c r="AH50" s="77">
        <v>0</v>
      </c>
      <c r="AI50" s="87">
        <v>0</v>
      </c>
      <c r="AJ50" s="77">
        <v>0</v>
      </c>
      <c r="AK50" s="94">
        <v>0</v>
      </c>
      <c r="AL50" s="77">
        <v>0</v>
      </c>
      <c r="AM50" s="77">
        <v>0</v>
      </c>
      <c r="AN50" s="77">
        <v>0</v>
      </c>
      <c r="AO50" s="87">
        <v>0</v>
      </c>
      <c r="AP50" s="77">
        <v>0</v>
      </c>
      <c r="AQ50" s="77">
        <v>0</v>
      </c>
      <c r="AR50" s="77">
        <v>0</v>
      </c>
      <c r="AS50" s="77">
        <v>0</v>
      </c>
      <c r="AT50" s="77">
        <v>0</v>
      </c>
      <c r="AU50" s="87">
        <v>0</v>
      </c>
      <c r="AV50" s="77">
        <v>0</v>
      </c>
      <c r="AW50" s="94">
        <v>0</v>
      </c>
      <c r="AX50" s="77">
        <v>0</v>
      </c>
      <c r="AY50" s="77">
        <v>0</v>
      </c>
      <c r="AZ50" s="77">
        <v>0</v>
      </c>
      <c r="BA50" s="87">
        <v>0</v>
      </c>
      <c r="BB50" s="77">
        <v>0</v>
      </c>
      <c r="BC50" s="77">
        <v>0</v>
      </c>
      <c r="BD50" s="77">
        <v>0</v>
      </c>
      <c r="BE50" s="77">
        <v>0</v>
      </c>
      <c r="BF50" s="77">
        <v>0</v>
      </c>
      <c r="BG50" s="87">
        <v>0</v>
      </c>
      <c r="BH50" s="77">
        <v>0</v>
      </c>
      <c r="BI50" s="94">
        <v>0</v>
      </c>
      <c r="BJ50" s="77">
        <v>0</v>
      </c>
      <c r="BK50" s="77">
        <v>0</v>
      </c>
      <c r="BL50" s="77">
        <v>0</v>
      </c>
      <c r="BM50" s="87">
        <v>0</v>
      </c>
      <c r="BN50" s="77">
        <v>0</v>
      </c>
      <c r="BO50" s="77">
        <v>0</v>
      </c>
      <c r="BP50" s="77">
        <v>0</v>
      </c>
      <c r="BQ50" s="77">
        <v>0</v>
      </c>
      <c r="BR50" s="77">
        <v>0</v>
      </c>
      <c r="BS50" s="87">
        <v>0</v>
      </c>
      <c r="BT50" s="77">
        <v>0</v>
      </c>
      <c r="BU50" s="94">
        <v>0</v>
      </c>
      <c r="BV50" s="77">
        <v>0</v>
      </c>
      <c r="BW50" s="77">
        <v>0</v>
      </c>
      <c r="BX50" s="77">
        <v>0</v>
      </c>
      <c r="BY50" s="87">
        <v>0</v>
      </c>
      <c r="BZ50" s="77">
        <v>0</v>
      </c>
      <c r="CA50" s="94">
        <v>0</v>
      </c>
      <c r="CB50" s="77">
        <v>0</v>
      </c>
      <c r="CC50" s="77">
        <v>0</v>
      </c>
      <c r="CD50" s="77">
        <v>0</v>
      </c>
      <c r="CE50" s="87">
        <v>0</v>
      </c>
      <c r="CF50" s="77" t="s">
        <v>51</v>
      </c>
      <c r="CG50" s="77" t="s">
        <v>51</v>
      </c>
      <c r="CH50" s="77" t="s">
        <v>51</v>
      </c>
      <c r="CI50" s="77" t="s">
        <v>51</v>
      </c>
      <c r="CJ50" s="77" t="s">
        <v>51</v>
      </c>
      <c r="CK50" s="77" t="s">
        <v>51</v>
      </c>
      <c r="CL50" s="77">
        <f t="shared" si="72"/>
        <v>0</v>
      </c>
      <c r="CM50" s="77">
        <f t="shared" si="73"/>
        <v>0</v>
      </c>
      <c r="CN50" s="77">
        <f t="shared" si="74"/>
        <v>0</v>
      </c>
      <c r="CO50" s="77">
        <f t="shared" si="75"/>
        <v>0</v>
      </c>
      <c r="CP50" s="77">
        <f t="shared" si="76"/>
        <v>0</v>
      </c>
      <c r="CQ50" s="87">
        <f t="shared" si="77"/>
        <v>0</v>
      </c>
      <c r="CR50" s="77">
        <f t="shared" si="78"/>
        <v>0.37045686543177997</v>
      </c>
      <c r="CS50" s="77">
        <f t="shared" si="79"/>
        <v>0</v>
      </c>
      <c r="CT50" s="77">
        <f t="shared" si="80"/>
        <v>0</v>
      </c>
      <c r="CU50" s="77">
        <f t="shared" si="81"/>
        <v>0</v>
      </c>
      <c r="CV50" s="77">
        <f t="shared" si="82"/>
        <v>0</v>
      </c>
      <c r="CW50" s="87">
        <f t="shared" si="83"/>
        <v>0</v>
      </c>
      <c r="CX50" s="120" t="s">
        <v>296</v>
      </c>
    </row>
    <row r="51" spans="1:103" s="2" customFormat="1" ht="33.75" customHeight="1">
      <c r="A51" s="93" t="s">
        <v>96</v>
      </c>
      <c r="B51" s="70" t="s">
        <v>253</v>
      </c>
      <c r="C51" s="75" t="s">
        <v>254</v>
      </c>
      <c r="D51" s="77">
        <f t="shared" si="70"/>
        <v>0</v>
      </c>
      <c r="E51" s="77">
        <f t="shared" si="71"/>
        <v>1.39083049012514</v>
      </c>
      <c r="F51" s="77">
        <v>0</v>
      </c>
      <c r="G51" s="77">
        <v>0</v>
      </c>
      <c r="H51" s="77">
        <v>0</v>
      </c>
      <c r="I51" s="77">
        <v>0</v>
      </c>
      <c r="J51" s="77">
        <v>0</v>
      </c>
      <c r="K51" s="87">
        <v>0</v>
      </c>
      <c r="L51" s="94">
        <v>0</v>
      </c>
      <c r="M51" s="77">
        <v>0</v>
      </c>
      <c r="N51" s="77">
        <v>0</v>
      </c>
      <c r="O51" s="77">
        <v>0</v>
      </c>
      <c r="P51" s="77">
        <v>0</v>
      </c>
      <c r="Q51" s="87">
        <v>0</v>
      </c>
      <c r="R51" s="77">
        <v>0</v>
      </c>
      <c r="S51" s="77">
        <v>0</v>
      </c>
      <c r="T51" s="77">
        <v>0</v>
      </c>
      <c r="U51" s="77">
        <v>0</v>
      </c>
      <c r="V51" s="77">
        <v>0</v>
      </c>
      <c r="W51" s="87">
        <v>0</v>
      </c>
      <c r="X51" s="77">
        <v>1.39083049012514</v>
      </c>
      <c r="Y51" s="77">
        <v>0</v>
      </c>
      <c r="Z51" s="77">
        <v>0</v>
      </c>
      <c r="AA51" s="77">
        <v>0</v>
      </c>
      <c r="AB51" s="77">
        <v>0</v>
      </c>
      <c r="AC51" s="87">
        <v>0</v>
      </c>
      <c r="AD51" s="77">
        <v>0</v>
      </c>
      <c r="AE51" s="77">
        <v>0</v>
      </c>
      <c r="AF51" s="77">
        <v>0</v>
      </c>
      <c r="AG51" s="77">
        <v>0</v>
      </c>
      <c r="AH51" s="77">
        <v>0</v>
      </c>
      <c r="AI51" s="87">
        <v>0</v>
      </c>
      <c r="AJ51" s="77">
        <v>0</v>
      </c>
      <c r="AK51" s="94">
        <v>0</v>
      </c>
      <c r="AL51" s="77">
        <v>0</v>
      </c>
      <c r="AM51" s="77">
        <v>0</v>
      </c>
      <c r="AN51" s="77">
        <v>0</v>
      </c>
      <c r="AO51" s="87">
        <v>0</v>
      </c>
      <c r="AP51" s="77">
        <v>0</v>
      </c>
      <c r="AQ51" s="77">
        <v>0</v>
      </c>
      <c r="AR51" s="77">
        <v>0</v>
      </c>
      <c r="AS51" s="77">
        <v>0</v>
      </c>
      <c r="AT51" s="77">
        <v>0</v>
      </c>
      <c r="AU51" s="87">
        <v>0</v>
      </c>
      <c r="AV51" s="77">
        <v>0</v>
      </c>
      <c r="AW51" s="94">
        <v>0</v>
      </c>
      <c r="AX51" s="77">
        <v>0</v>
      </c>
      <c r="AY51" s="77">
        <v>0</v>
      </c>
      <c r="AZ51" s="77">
        <v>0</v>
      </c>
      <c r="BA51" s="87">
        <v>0</v>
      </c>
      <c r="BB51" s="77">
        <v>0</v>
      </c>
      <c r="BC51" s="77">
        <v>0</v>
      </c>
      <c r="BD51" s="77">
        <v>0</v>
      </c>
      <c r="BE51" s="77">
        <v>0</v>
      </c>
      <c r="BF51" s="77">
        <v>0</v>
      </c>
      <c r="BG51" s="87">
        <v>0</v>
      </c>
      <c r="BH51" s="77">
        <v>0</v>
      </c>
      <c r="BI51" s="94">
        <v>0</v>
      </c>
      <c r="BJ51" s="77">
        <v>0</v>
      </c>
      <c r="BK51" s="77">
        <v>0</v>
      </c>
      <c r="BL51" s="77">
        <v>0</v>
      </c>
      <c r="BM51" s="87">
        <v>0</v>
      </c>
      <c r="BN51" s="77">
        <v>0</v>
      </c>
      <c r="BO51" s="77">
        <v>0</v>
      </c>
      <c r="BP51" s="77">
        <v>0</v>
      </c>
      <c r="BQ51" s="77">
        <v>0</v>
      </c>
      <c r="BR51" s="77">
        <v>0</v>
      </c>
      <c r="BS51" s="87">
        <v>0</v>
      </c>
      <c r="BT51" s="77">
        <v>0</v>
      </c>
      <c r="BU51" s="94">
        <v>0</v>
      </c>
      <c r="BV51" s="77">
        <v>0</v>
      </c>
      <c r="BW51" s="77">
        <v>0</v>
      </c>
      <c r="BX51" s="77">
        <v>0</v>
      </c>
      <c r="BY51" s="87">
        <v>0</v>
      </c>
      <c r="BZ51" s="77">
        <v>0</v>
      </c>
      <c r="CA51" s="94">
        <v>0</v>
      </c>
      <c r="CB51" s="77">
        <v>0</v>
      </c>
      <c r="CC51" s="77">
        <v>0</v>
      </c>
      <c r="CD51" s="77">
        <v>0</v>
      </c>
      <c r="CE51" s="87">
        <v>0</v>
      </c>
      <c r="CF51" s="77" t="s">
        <v>51</v>
      </c>
      <c r="CG51" s="77" t="s">
        <v>51</v>
      </c>
      <c r="CH51" s="77" t="s">
        <v>51</v>
      </c>
      <c r="CI51" s="77" t="s">
        <v>51</v>
      </c>
      <c r="CJ51" s="77" t="s">
        <v>51</v>
      </c>
      <c r="CK51" s="77" t="s">
        <v>51</v>
      </c>
      <c r="CL51" s="77">
        <f t="shared" si="72"/>
        <v>0</v>
      </c>
      <c r="CM51" s="77">
        <f t="shared" si="73"/>
        <v>0</v>
      </c>
      <c r="CN51" s="77">
        <f t="shared" si="74"/>
        <v>0</v>
      </c>
      <c r="CO51" s="77">
        <f t="shared" si="75"/>
        <v>0</v>
      </c>
      <c r="CP51" s="77">
        <f t="shared" si="76"/>
        <v>0</v>
      </c>
      <c r="CQ51" s="87">
        <f t="shared" si="77"/>
        <v>0</v>
      </c>
      <c r="CR51" s="77">
        <f t="shared" si="78"/>
        <v>1.39083049012514</v>
      </c>
      <c r="CS51" s="77">
        <f t="shared" si="79"/>
        <v>0</v>
      </c>
      <c r="CT51" s="77">
        <f t="shared" si="80"/>
        <v>0</v>
      </c>
      <c r="CU51" s="77">
        <f t="shared" si="81"/>
        <v>0</v>
      </c>
      <c r="CV51" s="77">
        <f t="shared" si="82"/>
        <v>0</v>
      </c>
      <c r="CW51" s="87">
        <f t="shared" si="83"/>
        <v>0</v>
      </c>
      <c r="CX51" s="121"/>
    </row>
    <row r="52" spans="1:103" s="2" customFormat="1" ht="33.75" customHeight="1">
      <c r="A52" s="93" t="s">
        <v>96</v>
      </c>
      <c r="B52" s="70" t="s">
        <v>255</v>
      </c>
      <c r="C52" s="75" t="s">
        <v>256</v>
      </c>
      <c r="D52" s="77">
        <f t="shared" si="70"/>
        <v>0</v>
      </c>
      <c r="E52" s="77">
        <f t="shared" si="71"/>
        <v>0.53644008555175293</v>
      </c>
      <c r="F52" s="77">
        <v>0</v>
      </c>
      <c r="G52" s="77">
        <v>0</v>
      </c>
      <c r="H52" s="77">
        <v>0</v>
      </c>
      <c r="I52" s="77">
        <v>0</v>
      </c>
      <c r="J52" s="77">
        <v>0</v>
      </c>
      <c r="K52" s="87">
        <v>0</v>
      </c>
      <c r="L52" s="94">
        <v>0</v>
      </c>
      <c r="M52" s="77">
        <v>0</v>
      </c>
      <c r="N52" s="77">
        <v>0</v>
      </c>
      <c r="O52" s="77">
        <v>0</v>
      </c>
      <c r="P52" s="77">
        <v>0</v>
      </c>
      <c r="Q52" s="87">
        <v>0</v>
      </c>
      <c r="R52" s="77">
        <v>0</v>
      </c>
      <c r="S52" s="77">
        <v>0</v>
      </c>
      <c r="T52" s="77">
        <v>0</v>
      </c>
      <c r="U52" s="77">
        <v>0</v>
      </c>
      <c r="V52" s="77">
        <v>0</v>
      </c>
      <c r="W52" s="87">
        <v>0</v>
      </c>
      <c r="X52" s="77">
        <v>0.53644008555175293</v>
      </c>
      <c r="Y52" s="77">
        <v>0</v>
      </c>
      <c r="Z52" s="77">
        <v>0</v>
      </c>
      <c r="AA52" s="77">
        <v>0</v>
      </c>
      <c r="AB52" s="77">
        <v>0</v>
      </c>
      <c r="AC52" s="87">
        <v>0</v>
      </c>
      <c r="AD52" s="77">
        <v>0</v>
      </c>
      <c r="AE52" s="77">
        <v>0</v>
      </c>
      <c r="AF52" s="77">
        <v>0</v>
      </c>
      <c r="AG52" s="77">
        <v>0</v>
      </c>
      <c r="AH52" s="77">
        <v>0</v>
      </c>
      <c r="AI52" s="87">
        <v>0</v>
      </c>
      <c r="AJ52" s="77">
        <v>0</v>
      </c>
      <c r="AK52" s="94">
        <v>0</v>
      </c>
      <c r="AL52" s="77">
        <v>0</v>
      </c>
      <c r="AM52" s="77">
        <v>0</v>
      </c>
      <c r="AN52" s="77">
        <v>0</v>
      </c>
      <c r="AO52" s="87">
        <v>0</v>
      </c>
      <c r="AP52" s="77">
        <v>0</v>
      </c>
      <c r="AQ52" s="77">
        <v>0</v>
      </c>
      <c r="AR52" s="77">
        <v>0</v>
      </c>
      <c r="AS52" s="77">
        <v>0</v>
      </c>
      <c r="AT52" s="77">
        <v>0</v>
      </c>
      <c r="AU52" s="87">
        <v>0</v>
      </c>
      <c r="AV52" s="77">
        <v>0</v>
      </c>
      <c r="AW52" s="94">
        <v>0</v>
      </c>
      <c r="AX52" s="77">
        <v>0</v>
      </c>
      <c r="AY52" s="77">
        <v>0</v>
      </c>
      <c r="AZ52" s="77">
        <v>0</v>
      </c>
      <c r="BA52" s="87">
        <v>0</v>
      </c>
      <c r="BB52" s="77">
        <v>0</v>
      </c>
      <c r="BC52" s="77">
        <v>0</v>
      </c>
      <c r="BD52" s="77">
        <v>0</v>
      </c>
      <c r="BE52" s="77">
        <v>0</v>
      </c>
      <c r="BF52" s="77">
        <v>0</v>
      </c>
      <c r="BG52" s="87">
        <v>0</v>
      </c>
      <c r="BH52" s="77">
        <v>0</v>
      </c>
      <c r="BI52" s="94">
        <v>0</v>
      </c>
      <c r="BJ52" s="77">
        <v>0</v>
      </c>
      <c r="BK52" s="77">
        <v>0</v>
      </c>
      <c r="BL52" s="77">
        <v>0</v>
      </c>
      <c r="BM52" s="87">
        <v>0</v>
      </c>
      <c r="BN52" s="77">
        <v>0</v>
      </c>
      <c r="BO52" s="77">
        <v>0</v>
      </c>
      <c r="BP52" s="77">
        <v>0</v>
      </c>
      <c r="BQ52" s="77">
        <v>0</v>
      </c>
      <c r="BR52" s="77">
        <v>0</v>
      </c>
      <c r="BS52" s="87">
        <v>0</v>
      </c>
      <c r="BT52" s="77">
        <v>0</v>
      </c>
      <c r="BU52" s="94">
        <v>0</v>
      </c>
      <c r="BV52" s="77">
        <v>0</v>
      </c>
      <c r="BW52" s="77">
        <v>0</v>
      </c>
      <c r="BX52" s="77">
        <v>0</v>
      </c>
      <c r="BY52" s="87">
        <v>0</v>
      </c>
      <c r="BZ52" s="77">
        <v>0</v>
      </c>
      <c r="CA52" s="94">
        <v>0</v>
      </c>
      <c r="CB52" s="77">
        <v>0</v>
      </c>
      <c r="CC52" s="77">
        <v>0</v>
      </c>
      <c r="CD52" s="77">
        <v>0</v>
      </c>
      <c r="CE52" s="87">
        <v>0</v>
      </c>
      <c r="CF52" s="77" t="s">
        <v>51</v>
      </c>
      <c r="CG52" s="77" t="s">
        <v>51</v>
      </c>
      <c r="CH52" s="77" t="s">
        <v>51</v>
      </c>
      <c r="CI52" s="77" t="s">
        <v>51</v>
      </c>
      <c r="CJ52" s="77" t="s">
        <v>51</v>
      </c>
      <c r="CK52" s="77" t="s">
        <v>51</v>
      </c>
      <c r="CL52" s="77">
        <f t="shared" si="72"/>
        <v>0</v>
      </c>
      <c r="CM52" s="77">
        <f t="shared" si="73"/>
        <v>0</v>
      </c>
      <c r="CN52" s="77">
        <f t="shared" si="74"/>
        <v>0</v>
      </c>
      <c r="CO52" s="77">
        <f t="shared" si="75"/>
        <v>0</v>
      </c>
      <c r="CP52" s="77">
        <f t="shared" si="76"/>
        <v>0</v>
      </c>
      <c r="CQ52" s="87">
        <f t="shared" si="77"/>
        <v>0</v>
      </c>
      <c r="CR52" s="77">
        <f t="shared" si="78"/>
        <v>0.53644008555175293</v>
      </c>
      <c r="CS52" s="77">
        <f t="shared" si="79"/>
        <v>0</v>
      </c>
      <c r="CT52" s="77">
        <f t="shared" si="80"/>
        <v>0</v>
      </c>
      <c r="CU52" s="77">
        <f t="shared" si="81"/>
        <v>0</v>
      </c>
      <c r="CV52" s="77">
        <f t="shared" si="82"/>
        <v>0</v>
      </c>
      <c r="CW52" s="87">
        <f t="shared" si="83"/>
        <v>0</v>
      </c>
      <c r="CX52" s="121"/>
    </row>
    <row r="53" spans="1:103" s="2" customFormat="1" ht="33.75" customHeight="1">
      <c r="A53" s="93" t="s">
        <v>96</v>
      </c>
      <c r="B53" s="70" t="s">
        <v>257</v>
      </c>
      <c r="C53" s="75" t="s">
        <v>258</v>
      </c>
      <c r="D53" s="77">
        <f t="shared" si="70"/>
        <v>0</v>
      </c>
      <c r="E53" s="77">
        <f t="shared" si="71"/>
        <v>1.7681428217541462</v>
      </c>
      <c r="F53" s="77">
        <v>0</v>
      </c>
      <c r="G53" s="77">
        <v>0</v>
      </c>
      <c r="H53" s="77">
        <v>0</v>
      </c>
      <c r="I53" s="77">
        <v>0</v>
      </c>
      <c r="J53" s="77">
        <v>0</v>
      </c>
      <c r="K53" s="87">
        <v>0</v>
      </c>
      <c r="L53" s="94">
        <v>0</v>
      </c>
      <c r="M53" s="77">
        <v>0</v>
      </c>
      <c r="N53" s="77">
        <v>0</v>
      </c>
      <c r="O53" s="77">
        <v>0</v>
      </c>
      <c r="P53" s="77">
        <v>0</v>
      </c>
      <c r="Q53" s="87">
        <v>0</v>
      </c>
      <c r="R53" s="77">
        <v>0</v>
      </c>
      <c r="S53" s="77">
        <v>0</v>
      </c>
      <c r="T53" s="77">
        <v>0</v>
      </c>
      <c r="U53" s="77">
        <v>0</v>
      </c>
      <c r="V53" s="77">
        <v>0</v>
      </c>
      <c r="W53" s="87">
        <v>0</v>
      </c>
      <c r="X53" s="77">
        <v>0.85174890480531595</v>
      </c>
      <c r="Y53" s="77">
        <v>0</v>
      </c>
      <c r="Z53" s="77">
        <v>0</v>
      </c>
      <c r="AA53" s="77">
        <v>0</v>
      </c>
      <c r="AB53" s="77">
        <v>0</v>
      </c>
      <c r="AC53" s="87">
        <v>0</v>
      </c>
      <c r="AD53" s="77">
        <v>0</v>
      </c>
      <c r="AE53" s="77">
        <v>0</v>
      </c>
      <c r="AF53" s="77">
        <v>0</v>
      </c>
      <c r="AG53" s="77">
        <v>0</v>
      </c>
      <c r="AH53" s="77">
        <v>0</v>
      </c>
      <c r="AI53" s="87">
        <v>0</v>
      </c>
      <c r="AJ53" s="77">
        <v>0.44828778562386634</v>
      </c>
      <c r="AK53" s="77">
        <v>0</v>
      </c>
      <c r="AL53" s="77">
        <v>0</v>
      </c>
      <c r="AM53" s="77">
        <v>0</v>
      </c>
      <c r="AN53" s="77">
        <v>0</v>
      </c>
      <c r="AO53" s="87">
        <v>0</v>
      </c>
      <c r="AP53" s="77">
        <v>0</v>
      </c>
      <c r="AQ53" s="77">
        <v>0</v>
      </c>
      <c r="AR53" s="77">
        <v>0</v>
      </c>
      <c r="AS53" s="77">
        <v>0</v>
      </c>
      <c r="AT53" s="77">
        <v>0</v>
      </c>
      <c r="AU53" s="87">
        <v>0</v>
      </c>
      <c r="AV53" s="77">
        <v>0.46810613132496381</v>
      </c>
      <c r="AW53" s="94">
        <v>0</v>
      </c>
      <c r="AX53" s="77">
        <v>0</v>
      </c>
      <c r="AY53" s="77">
        <v>0</v>
      </c>
      <c r="AZ53" s="77">
        <v>0</v>
      </c>
      <c r="BA53" s="87">
        <v>0</v>
      </c>
      <c r="BB53" s="77">
        <v>0</v>
      </c>
      <c r="BC53" s="77">
        <v>0</v>
      </c>
      <c r="BD53" s="77">
        <v>0</v>
      </c>
      <c r="BE53" s="77">
        <v>0</v>
      </c>
      <c r="BF53" s="77">
        <v>0</v>
      </c>
      <c r="BG53" s="87">
        <v>0</v>
      </c>
      <c r="BH53" s="77">
        <v>0</v>
      </c>
      <c r="BI53" s="94">
        <v>0</v>
      </c>
      <c r="BJ53" s="77">
        <v>0</v>
      </c>
      <c r="BK53" s="77">
        <v>0</v>
      </c>
      <c r="BL53" s="77">
        <v>0</v>
      </c>
      <c r="BM53" s="87">
        <v>0</v>
      </c>
      <c r="BN53" s="77">
        <v>0</v>
      </c>
      <c r="BO53" s="77">
        <v>0</v>
      </c>
      <c r="BP53" s="77">
        <v>0</v>
      </c>
      <c r="BQ53" s="77">
        <v>0</v>
      </c>
      <c r="BR53" s="77">
        <v>0</v>
      </c>
      <c r="BS53" s="87">
        <v>0</v>
      </c>
      <c r="BT53" s="77">
        <v>0</v>
      </c>
      <c r="BU53" s="94">
        <v>0</v>
      </c>
      <c r="BV53" s="77">
        <v>0</v>
      </c>
      <c r="BW53" s="77">
        <v>0</v>
      </c>
      <c r="BX53" s="77">
        <v>0</v>
      </c>
      <c r="BY53" s="87">
        <v>0</v>
      </c>
      <c r="BZ53" s="77">
        <v>0</v>
      </c>
      <c r="CA53" s="94">
        <v>0</v>
      </c>
      <c r="CB53" s="77">
        <v>0</v>
      </c>
      <c r="CC53" s="77">
        <v>0</v>
      </c>
      <c r="CD53" s="77">
        <v>0</v>
      </c>
      <c r="CE53" s="87">
        <v>0</v>
      </c>
      <c r="CF53" s="77" t="s">
        <v>51</v>
      </c>
      <c r="CG53" s="77" t="s">
        <v>51</v>
      </c>
      <c r="CH53" s="77" t="s">
        <v>51</v>
      </c>
      <c r="CI53" s="77" t="s">
        <v>51</v>
      </c>
      <c r="CJ53" s="77" t="s">
        <v>51</v>
      </c>
      <c r="CK53" s="77" t="s">
        <v>51</v>
      </c>
      <c r="CL53" s="77">
        <f t="shared" si="72"/>
        <v>0</v>
      </c>
      <c r="CM53" s="77">
        <f t="shared" si="73"/>
        <v>0</v>
      </c>
      <c r="CN53" s="77">
        <f t="shared" si="74"/>
        <v>0</v>
      </c>
      <c r="CO53" s="77">
        <f t="shared" si="75"/>
        <v>0</v>
      </c>
      <c r="CP53" s="77">
        <f t="shared" si="76"/>
        <v>0</v>
      </c>
      <c r="CQ53" s="87">
        <f t="shared" si="77"/>
        <v>0</v>
      </c>
      <c r="CR53" s="77">
        <f t="shared" si="78"/>
        <v>1.7681428217541462</v>
      </c>
      <c r="CS53" s="77">
        <f t="shared" si="79"/>
        <v>0</v>
      </c>
      <c r="CT53" s="77">
        <f t="shared" si="80"/>
        <v>0</v>
      </c>
      <c r="CU53" s="77">
        <f t="shared" si="81"/>
        <v>0</v>
      </c>
      <c r="CV53" s="77">
        <f t="shared" si="82"/>
        <v>0</v>
      </c>
      <c r="CW53" s="87">
        <f t="shared" si="83"/>
        <v>0</v>
      </c>
      <c r="CX53" s="121"/>
    </row>
    <row r="54" spans="1:103" s="2" customFormat="1" ht="33.75" customHeight="1">
      <c r="A54" s="93" t="s">
        <v>96</v>
      </c>
      <c r="B54" s="70" t="s">
        <v>259</v>
      </c>
      <c r="C54" s="75" t="s">
        <v>260</v>
      </c>
      <c r="D54" s="77">
        <f t="shared" si="70"/>
        <v>0</v>
      </c>
      <c r="E54" s="77">
        <f t="shared" si="71"/>
        <v>1.7656955000000001</v>
      </c>
      <c r="F54" s="77">
        <v>0</v>
      </c>
      <c r="G54" s="77">
        <v>0</v>
      </c>
      <c r="H54" s="77">
        <v>0</v>
      </c>
      <c r="I54" s="77">
        <v>0</v>
      </c>
      <c r="J54" s="77">
        <v>0</v>
      </c>
      <c r="K54" s="87">
        <v>0</v>
      </c>
      <c r="L54" s="94">
        <v>0</v>
      </c>
      <c r="M54" s="77">
        <v>0</v>
      </c>
      <c r="N54" s="77">
        <v>0</v>
      </c>
      <c r="O54" s="77">
        <v>0</v>
      </c>
      <c r="P54" s="77">
        <v>0</v>
      </c>
      <c r="Q54" s="87">
        <v>0</v>
      </c>
      <c r="R54" s="77">
        <v>0</v>
      </c>
      <c r="S54" s="77">
        <v>0</v>
      </c>
      <c r="T54" s="77">
        <v>0</v>
      </c>
      <c r="U54" s="77">
        <v>0</v>
      </c>
      <c r="V54" s="77">
        <v>0</v>
      </c>
      <c r="W54" s="87">
        <v>0</v>
      </c>
      <c r="X54" s="77">
        <v>1.7656955000000001</v>
      </c>
      <c r="Y54" s="77">
        <v>0</v>
      </c>
      <c r="Z54" s="77">
        <v>0</v>
      </c>
      <c r="AA54" s="77">
        <v>0</v>
      </c>
      <c r="AB54" s="77">
        <v>0</v>
      </c>
      <c r="AC54" s="87">
        <v>0</v>
      </c>
      <c r="AD54" s="77">
        <v>0</v>
      </c>
      <c r="AE54" s="77">
        <v>0</v>
      </c>
      <c r="AF54" s="77">
        <v>0</v>
      </c>
      <c r="AG54" s="77">
        <v>0</v>
      </c>
      <c r="AH54" s="77">
        <v>0</v>
      </c>
      <c r="AI54" s="87">
        <v>0</v>
      </c>
      <c r="AJ54" s="77">
        <v>0</v>
      </c>
      <c r="AK54" s="77">
        <v>0</v>
      </c>
      <c r="AL54" s="77">
        <v>0</v>
      </c>
      <c r="AM54" s="77">
        <v>0</v>
      </c>
      <c r="AN54" s="77">
        <v>0</v>
      </c>
      <c r="AO54" s="87">
        <v>0</v>
      </c>
      <c r="AP54" s="77">
        <v>0</v>
      </c>
      <c r="AQ54" s="77">
        <v>0</v>
      </c>
      <c r="AR54" s="77">
        <v>0</v>
      </c>
      <c r="AS54" s="77">
        <v>0</v>
      </c>
      <c r="AT54" s="77">
        <v>0</v>
      </c>
      <c r="AU54" s="87">
        <v>0</v>
      </c>
      <c r="AV54" s="77">
        <v>0</v>
      </c>
      <c r="AW54" s="94">
        <v>0</v>
      </c>
      <c r="AX54" s="77">
        <v>0</v>
      </c>
      <c r="AY54" s="77">
        <v>0</v>
      </c>
      <c r="AZ54" s="77">
        <v>0</v>
      </c>
      <c r="BA54" s="87">
        <v>0</v>
      </c>
      <c r="BB54" s="77">
        <v>0</v>
      </c>
      <c r="BC54" s="77">
        <v>0</v>
      </c>
      <c r="BD54" s="77">
        <v>0</v>
      </c>
      <c r="BE54" s="77">
        <v>0</v>
      </c>
      <c r="BF54" s="77">
        <v>0</v>
      </c>
      <c r="BG54" s="87">
        <v>0</v>
      </c>
      <c r="BH54" s="77">
        <v>0</v>
      </c>
      <c r="BI54" s="94">
        <v>0</v>
      </c>
      <c r="BJ54" s="77">
        <v>0</v>
      </c>
      <c r="BK54" s="77">
        <v>0</v>
      </c>
      <c r="BL54" s="77">
        <v>0</v>
      </c>
      <c r="BM54" s="87">
        <v>0</v>
      </c>
      <c r="BN54" s="77">
        <v>0</v>
      </c>
      <c r="BO54" s="77">
        <v>0</v>
      </c>
      <c r="BP54" s="77">
        <v>0</v>
      </c>
      <c r="BQ54" s="77">
        <v>0</v>
      </c>
      <c r="BR54" s="77">
        <v>0</v>
      </c>
      <c r="BS54" s="87">
        <v>0</v>
      </c>
      <c r="BT54" s="77">
        <v>0</v>
      </c>
      <c r="BU54" s="94">
        <v>0</v>
      </c>
      <c r="BV54" s="77">
        <v>0</v>
      </c>
      <c r="BW54" s="77">
        <v>0</v>
      </c>
      <c r="BX54" s="77">
        <v>0</v>
      </c>
      <c r="BY54" s="87">
        <v>0</v>
      </c>
      <c r="BZ54" s="77">
        <v>0</v>
      </c>
      <c r="CA54" s="94">
        <v>0</v>
      </c>
      <c r="CB54" s="77">
        <v>0</v>
      </c>
      <c r="CC54" s="77">
        <v>0</v>
      </c>
      <c r="CD54" s="77">
        <v>0</v>
      </c>
      <c r="CE54" s="87">
        <v>0</v>
      </c>
      <c r="CF54" s="77" t="s">
        <v>51</v>
      </c>
      <c r="CG54" s="77" t="s">
        <v>51</v>
      </c>
      <c r="CH54" s="77" t="s">
        <v>51</v>
      </c>
      <c r="CI54" s="77" t="s">
        <v>51</v>
      </c>
      <c r="CJ54" s="77" t="s">
        <v>51</v>
      </c>
      <c r="CK54" s="77" t="s">
        <v>51</v>
      </c>
      <c r="CL54" s="77">
        <f t="shared" si="72"/>
        <v>0</v>
      </c>
      <c r="CM54" s="77">
        <f t="shared" si="73"/>
        <v>0</v>
      </c>
      <c r="CN54" s="77">
        <f t="shared" si="74"/>
        <v>0</v>
      </c>
      <c r="CO54" s="77">
        <f t="shared" si="75"/>
        <v>0</v>
      </c>
      <c r="CP54" s="77">
        <f t="shared" si="76"/>
        <v>0</v>
      </c>
      <c r="CQ54" s="87">
        <f t="shared" si="77"/>
        <v>0</v>
      </c>
      <c r="CR54" s="77">
        <f t="shared" si="78"/>
        <v>1.7656955000000001</v>
      </c>
      <c r="CS54" s="77">
        <f t="shared" si="79"/>
        <v>0</v>
      </c>
      <c r="CT54" s="77">
        <f t="shared" si="80"/>
        <v>0</v>
      </c>
      <c r="CU54" s="77">
        <f t="shared" si="81"/>
        <v>0</v>
      </c>
      <c r="CV54" s="77">
        <f t="shared" si="82"/>
        <v>0</v>
      </c>
      <c r="CW54" s="87">
        <f t="shared" si="83"/>
        <v>0</v>
      </c>
      <c r="CX54" s="121"/>
    </row>
    <row r="55" spans="1:103" s="2" customFormat="1" ht="33.75" customHeight="1">
      <c r="A55" s="93" t="s">
        <v>96</v>
      </c>
      <c r="B55" s="70" t="s">
        <v>292</v>
      </c>
      <c r="C55" s="75" t="s">
        <v>261</v>
      </c>
      <c r="D55" s="77">
        <f t="shared" ref="D55" si="84">G55+S55+AE55+AQ55+BC55+BO55+F55+R55+BB55+BN55</f>
        <v>0</v>
      </c>
      <c r="E55" s="77">
        <f t="shared" ref="E55" si="85">L55+M55+X55+Y55+AJ55+AK55+AV55+AW55+BH55+BI55+BT55+BU55+BZ55+CA55</f>
        <v>4.5821934752184701</v>
      </c>
      <c r="F55" s="77">
        <v>0</v>
      </c>
      <c r="G55" s="77">
        <v>0</v>
      </c>
      <c r="H55" s="77">
        <v>0</v>
      </c>
      <c r="I55" s="77">
        <v>0</v>
      </c>
      <c r="J55" s="77">
        <v>0</v>
      </c>
      <c r="K55" s="87">
        <v>0</v>
      </c>
      <c r="L55" s="94">
        <v>0</v>
      </c>
      <c r="M55" s="77">
        <v>0</v>
      </c>
      <c r="N55" s="77">
        <v>0</v>
      </c>
      <c r="O55" s="77">
        <v>0</v>
      </c>
      <c r="P55" s="77">
        <v>0</v>
      </c>
      <c r="Q55" s="87">
        <v>0</v>
      </c>
      <c r="R55" s="77">
        <v>0</v>
      </c>
      <c r="S55" s="77">
        <v>0</v>
      </c>
      <c r="T55" s="77">
        <v>0</v>
      </c>
      <c r="U55" s="77">
        <v>0</v>
      </c>
      <c r="V55" s="77">
        <v>0</v>
      </c>
      <c r="W55" s="87">
        <v>0</v>
      </c>
      <c r="X55" s="77">
        <v>4.5821934752184701</v>
      </c>
      <c r="Y55" s="77">
        <v>0</v>
      </c>
      <c r="Z55" s="77">
        <v>0</v>
      </c>
      <c r="AA55" s="77">
        <v>0</v>
      </c>
      <c r="AB55" s="77">
        <v>0</v>
      </c>
      <c r="AC55" s="87">
        <v>0</v>
      </c>
      <c r="AD55" s="77">
        <v>0</v>
      </c>
      <c r="AE55" s="77">
        <v>0</v>
      </c>
      <c r="AF55" s="77">
        <v>0</v>
      </c>
      <c r="AG55" s="77">
        <v>0</v>
      </c>
      <c r="AH55" s="77">
        <v>0</v>
      </c>
      <c r="AI55" s="87">
        <v>0</v>
      </c>
      <c r="AJ55" s="77">
        <v>0</v>
      </c>
      <c r="AK55" s="77">
        <v>0</v>
      </c>
      <c r="AL55" s="77">
        <v>0</v>
      </c>
      <c r="AM55" s="77">
        <v>0</v>
      </c>
      <c r="AN55" s="77">
        <v>0</v>
      </c>
      <c r="AO55" s="87">
        <v>0</v>
      </c>
      <c r="AP55" s="77">
        <v>0</v>
      </c>
      <c r="AQ55" s="77">
        <v>0</v>
      </c>
      <c r="AR55" s="77">
        <v>0</v>
      </c>
      <c r="AS55" s="77">
        <v>0</v>
      </c>
      <c r="AT55" s="77">
        <v>0</v>
      </c>
      <c r="AU55" s="87">
        <v>0</v>
      </c>
      <c r="AV55" s="77">
        <v>0</v>
      </c>
      <c r="AW55" s="94">
        <v>0</v>
      </c>
      <c r="AX55" s="77">
        <v>0</v>
      </c>
      <c r="AY55" s="77">
        <v>0</v>
      </c>
      <c r="AZ55" s="77">
        <v>0</v>
      </c>
      <c r="BA55" s="87">
        <v>0</v>
      </c>
      <c r="BB55" s="77">
        <v>0</v>
      </c>
      <c r="BC55" s="77">
        <v>0</v>
      </c>
      <c r="BD55" s="77">
        <v>0</v>
      </c>
      <c r="BE55" s="77">
        <v>0</v>
      </c>
      <c r="BF55" s="77">
        <v>0</v>
      </c>
      <c r="BG55" s="87">
        <v>0</v>
      </c>
      <c r="BH55" s="77">
        <v>0</v>
      </c>
      <c r="BI55" s="94">
        <v>0</v>
      </c>
      <c r="BJ55" s="77">
        <v>0</v>
      </c>
      <c r="BK55" s="77">
        <v>0</v>
      </c>
      <c r="BL55" s="77">
        <v>0</v>
      </c>
      <c r="BM55" s="87">
        <v>0</v>
      </c>
      <c r="BN55" s="77">
        <v>0</v>
      </c>
      <c r="BO55" s="77">
        <v>0</v>
      </c>
      <c r="BP55" s="77">
        <v>0</v>
      </c>
      <c r="BQ55" s="77">
        <v>0</v>
      </c>
      <c r="BR55" s="77">
        <v>0</v>
      </c>
      <c r="BS55" s="87">
        <v>0</v>
      </c>
      <c r="BT55" s="77">
        <v>0</v>
      </c>
      <c r="BU55" s="94">
        <v>0</v>
      </c>
      <c r="BV55" s="77">
        <v>0</v>
      </c>
      <c r="BW55" s="77">
        <v>0</v>
      </c>
      <c r="BX55" s="77">
        <v>0</v>
      </c>
      <c r="BY55" s="87">
        <v>0</v>
      </c>
      <c r="BZ55" s="77">
        <v>0</v>
      </c>
      <c r="CA55" s="94">
        <v>0</v>
      </c>
      <c r="CB55" s="77">
        <v>0</v>
      </c>
      <c r="CC55" s="77">
        <v>0</v>
      </c>
      <c r="CD55" s="77">
        <v>0</v>
      </c>
      <c r="CE55" s="87">
        <v>0</v>
      </c>
      <c r="CF55" s="77" t="s">
        <v>51</v>
      </c>
      <c r="CG55" s="77" t="s">
        <v>51</v>
      </c>
      <c r="CH55" s="77" t="s">
        <v>51</v>
      </c>
      <c r="CI55" s="77" t="s">
        <v>51</v>
      </c>
      <c r="CJ55" s="77" t="s">
        <v>51</v>
      </c>
      <c r="CK55" s="77" t="s">
        <v>51</v>
      </c>
      <c r="CL55" s="77">
        <f t="shared" ref="CL55" si="86">R55+AD55+AP55+BB55+BN55+BZ55</f>
        <v>0</v>
      </c>
      <c r="CM55" s="77">
        <f t="shared" ref="CM55" si="87">S55+AE55+AQ55+BC55+BO55+CA55</f>
        <v>0</v>
      </c>
      <c r="CN55" s="77">
        <f t="shared" ref="CN55" si="88">H55+AF55+AR55+BD55+BP55+CB55</f>
        <v>0</v>
      </c>
      <c r="CO55" s="77">
        <f t="shared" ref="CO55" si="89">U55+AG55+AS55+BE55+BQ55+CC55</f>
        <v>0</v>
      </c>
      <c r="CP55" s="77">
        <f t="shared" ref="CP55" si="90">V55+AH55+AT55+BF55+BR55+CD55</f>
        <v>0</v>
      </c>
      <c r="CQ55" s="87">
        <f t="shared" ref="CQ55" si="91">W55+AI55+AU55+BG55+BS55+CE55</f>
        <v>0</v>
      </c>
      <c r="CR55" s="77">
        <f t="shared" ref="CR55" si="92">X55+AJ55+AV55+BH55+BT55+BZ55</f>
        <v>4.5821934752184701</v>
      </c>
      <c r="CS55" s="77">
        <f t="shared" ref="CS55" si="93">Y55+AK55+AW55+BI55+BU55+CA55</f>
        <v>0</v>
      </c>
      <c r="CT55" s="77">
        <f t="shared" ref="CT55" si="94">Z55+AL55+AX55+BJ55+BV55+CB55</f>
        <v>0</v>
      </c>
      <c r="CU55" s="77">
        <f t="shared" ref="CU55" si="95">AA55+AM55+AY55+BK55+BW55+CC55</f>
        <v>0</v>
      </c>
      <c r="CV55" s="77">
        <f t="shared" ref="CV55" si="96">AB55+AN55+AZ55+BL55+BX55+CD55</f>
        <v>0</v>
      </c>
      <c r="CW55" s="87">
        <f t="shared" ref="CW55" si="97">AC55+AO55+BA55+BM55+BY55+CE55</f>
        <v>0</v>
      </c>
      <c r="CX55" s="122"/>
    </row>
    <row r="56" spans="1:103" s="2" customFormat="1" ht="33.75" customHeight="1">
      <c r="A56" s="93" t="s">
        <v>96</v>
      </c>
      <c r="B56" s="70" t="s">
        <v>293</v>
      </c>
      <c r="C56" s="75" t="s">
        <v>263</v>
      </c>
      <c r="D56" s="77">
        <f t="shared" si="70"/>
        <v>0</v>
      </c>
      <c r="E56" s="77">
        <f t="shared" si="71"/>
        <v>0.572407891858144</v>
      </c>
      <c r="F56" s="77">
        <v>0</v>
      </c>
      <c r="G56" s="77">
        <v>0</v>
      </c>
      <c r="H56" s="77">
        <v>0</v>
      </c>
      <c r="I56" s="77">
        <v>0</v>
      </c>
      <c r="J56" s="77">
        <v>0</v>
      </c>
      <c r="K56" s="87">
        <v>0</v>
      </c>
      <c r="L56" s="94">
        <v>0</v>
      </c>
      <c r="M56" s="77">
        <v>0</v>
      </c>
      <c r="N56" s="77">
        <v>0</v>
      </c>
      <c r="O56" s="77">
        <v>0</v>
      </c>
      <c r="P56" s="77">
        <v>0</v>
      </c>
      <c r="Q56" s="87">
        <v>0</v>
      </c>
      <c r="R56" s="77">
        <v>0</v>
      </c>
      <c r="S56" s="77">
        <v>0</v>
      </c>
      <c r="T56" s="77">
        <v>0</v>
      </c>
      <c r="U56" s="77">
        <v>0</v>
      </c>
      <c r="V56" s="77">
        <v>0</v>
      </c>
      <c r="W56" s="87">
        <v>0</v>
      </c>
      <c r="X56" s="77">
        <v>0</v>
      </c>
      <c r="Y56" s="77">
        <v>0</v>
      </c>
      <c r="Z56" s="77">
        <v>0</v>
      </c>
      <c r="AA56" s="77">
        <v>0</v>
      </c>
      <c r="AB56" s="77">
        <v>0</v>
      </c>
      <c r="AC56" s="87">
        <v>0</v>
      </c>
      <c r="AD56" s="77">
        <v>0</v>
      </c>
      <c r="AE56" s="77">
        <v>0</v>
      </c>
      <c r="AF56" s="77">
        <v>0</v>
      </c>
      <c r="AG56" s="77">
        <v>0</v>
      </c>
      <c r="AH56" s="77">
        <v>0</v>
      </c>
      <c r="AI56" s="87">
        <v>0</v>
      </c>
      <c r="AJ56" s="77">
        <v>0.572407891858144</v>
      </c>
      <c r="AK56" s="77">
        <v>0</v>
      </c>
      <c r="AL56" s="77">
        <v>0</v>
      </c>
      <c r="AM56" s="77">
        <v>0</v>
      </c>
      <c r="AN56" s="77">
        <v>0</v>
      </c>
      <c r="AO56" s="87">
        <v>0</v>
      </c>
      <c r="AP56" s="77">
        <v>0</v>
      </c>
      <c r="AQ56" s="77">
        <v>0</v>
      </c>
      <c r="AR56" s="77">
        <v>0</v>
      </c>
      <c r="AS56" s="77">
        <v>0</v>
      </c>
      <c r="AT56" s="77">
        <v>0</v>
      </c>
      <c r="AU56" s="87">
        <v>0</v>
      </c>
      <c r="AV56" s="77">
        <v>0</v>
      </c>
      <c r="AW56" s="94">
        <v>0</v>
      </c>
      <c r="AX56" s="77">
        <v>0</v>
      </c>
      <c r="AY56" s="77">
        <v>0</v>
      </c>
      <c r="AZ56" s="77">
        <v>0</v>
      </c>
      <c r="BA56" s="87">
        <v>0</v>
      </c>
      <c r="BB56" s="77">
        <v>0</v>
      </c>
      <c r="BC56" s="77">
        <v>0</v>
      </c>
      <c r="BD56" s="77">
        <v>0</v>
      </c>
      <c r="BE56" s="77">
        <v>0</v>
      </c>
      <c r="BF56" s="77">
        <v>0</v>
      </c>
      <c r="BG56" s="87">
        <v>0</v>
      </c>
      <c r="BH56" s="77">
        <v>0</v>
      </c>
      <c r="BI56" s="94">
        <v>0</v>
      </c>
      <c r="BJ56" s="77">
        <v>0</v>
      </c>
      <c r="BK56" s="77">
        <v>0</v>
      </c>
      <c r="BL56" s="77">
        <v>0</v>
      </c>
      <c r="BM56" s="87">
        <v>0</v>
      </c>
      <c r="BN56" s="77">
        <v>0</v>
      </c>
      <c r="BO56" s="77">
        <v>0</v>
      </c>
      <c r="BP56" s="77">
        <v>0</v>
      </c>
      <c r="BQ56" s="77">
        <v>0</v>
      </c>
      <c r="BR56" s="77">
        <v>0</v>
      </c>
      <c r="BS56" s="87">
        <v>0</v>
      </c>
      <c r="BT56" s="77">
        <v>0</v>
      </c>
      <c r="BU56" s="94">
        <v>0</v>
      </c>
      <c r="BV56" s="77">
        <v>0</v>
      </c>
      <c r="BW56" s="77">
        <v>0</v>
      </c>
      <c r="BX56" s="77">
        <v>0</v>
      </c>
      <c r="BY56" s="87">
        <v>0</v>
      </c>
      <c r="BZ56" s="77">
        <v>0</v>
      </c>
      <c r="CA56" s="94">
        <v>0</v>
      </c>
      <c r="CB56" s="77">
        <v>0</v>
      </c>
      <c r="CC56" s="77">
        <v>0</v>
      </c>
      <c r="CD56" s="77">
        <v>0</v>
      </c>
      <c r="CE56" s="87">
        <v>0</v>
      </c>
      <c r="CF56" s="77" t="s">
        <v>51</v>
      </c>
      <c r="CG56" s="77" t="s">
        <v>51</v>
      </c>
      <c r="CH56" s="77" t="s">
        <v>51</v>
      </c>
      <c r="CI56" s="77" t="s">
        <v>51</v>
      </c>
      <c r="CJ56" s="77" t="s">
        <v>51</v>
      </c>
      <c r="CK56" s="77" t="s">
        <v>51</v>
      </c>
      <c r="CL56" s="77">
        <f t="shared" si="72"/>
        <v>0</v>
      </c>
      <c r="CM56" s="77">
        <f t="shared" si="73"/>
        <v>0</v>
      </c>
      <c r="CN56" s="77">
        <f t="shared" si="74"/>
        <v>0</v>
      </c>
      <c r="CO56" s="77">
        <f t="shared" si="75"/>
        <v>0</v>
      </c>
      <c r="CP56" s="77">
        <f t="shared" si="76"/>
        <v>0</v>
      </c>
      <c r="CQ56" s="87">
        <f t="shared" si="77"/>
        <v>0</v>
      </c>
      <c r="CR56" s="77">
        <f t="shared" si="78"/>
        <v>0.572407891858144</v>
      </c>
      <c r="CS56" s="77">
        <f t="shared" si="79"/>
        <v>0</v>
      </c>
      <c r="CT56" s="77">
        <f t="shared" si="80"/>
        <v>0</v>
      </c>
      <c r="CU56" s="77">
        <f t="shared" si="81"/>
        <v>0</v>
      </c>
      <c r="CV56" s="77">
        <f t="shared" si="82"/>
        <v>0</v>
      </c>
      <c r="CW56" s="87">
        <f t="shared" si="83"/>
        <v>0</v>
      </c>
      <c r="CX56" s="100" t="s">
        <v>295</v>
      </c>
    </row>
    <row r="57" spans="1:103" s="2" customFormat="1" ht="31.5">
      <c r="A57" s="93" t="s">
        <v>96</v>
      </c>
      <c r="B57" s="70" t="s">
        <v>262</v>
      </c>
      <c r="C57" s="75" t="s">
        <v>264</v>
      </c>
      <c r="D57" s="77">
        <f t="shared" si="70"/>
        <v>0</v>
      </c>
      <c r="E57" s="77">
        <f t="shared" si="71"/>
        <v>16.818454040935016</v>
      </c>
      <c r="F57" s="77">
        <v>0</v>
      </c>
      <c r="G57" s="77">
        <v>0</v>
      </c>
      <c r="H57" s="77">
        <v>0</v>
      </c>
      <c r="I57" s="77">
        <v>0</v>
      </c>
      <c r="J57" s="77">
        <v>0</v>
      </c>
      <c r="K57" s="87">
        <v>0</v>
      </c>
      <c r="L57" s="94">
        <v>0</v>
      </c>
      <c r="M57" s="77">
        <v>0</v>
      </c>
      <c r="N57" s="77">
        <v>0</v>
      </c>
      <c r="O57" s="77">
        <v>0</v>
      </c>
      <c r="P57" s="77">
        <v>0</v>
      </c>
      <c r="Q57" s="87">
        <v>0</v>
      </c>
      <c r="R57" s="77">
        <v>0</v>
      </c>
      <c r="S57" s="77">
        <v>0</v>
      </c>
      <c r="T57" s="77">
        <v>0</v>
      </c>
      <c r="U57" s="77">
        <v>0</v>
      </c>
      <c r="V57" s="77">
        <v>0</v>
      </c>
      <c r="W57" s="87">
        <v>0</v>
      </c>
      <c r="X57" s="77">
        <v>0</v>
      </c>
      <c r="Y57" s="77">
        <v>0</v>
      </c>
      <c r="Z57" s="77">
        <v>0</v>
      </c>
      <c r="AA57" s="77">
        <v>0</v>
      </c>
      <c r="AB57" s="77">
        <v>0</v>
      </c>
      <c r="AC57" s="87">
        <v>0</v>
      </c>
      <c r="AD57" s="77">
        <v>0</v>
      </c>
      <c r="AE57" s="77">
        <v>0</v>
      </c>
      <c r="AF57" s="77">
        <v>0</v>
      </c>
      <c r="AG57" s="77">
        <v>0</v>
      </c>
      <c r="AH57" s="77">
        <v>0</v>
      </c>
      <c r="AI57" s="87">
        <v>0</v>
      </c>
      <c r="AJ57" s="77">
        <v>3.0791355871691799</v>
      </c>
      <c r="AK57" s="77">
        <v>0</v>
      </c>
      <c r="AL57" s="77">
        <v>0</v>
      </c>
      <c r="AM57" s="77">
        <v>0</v>
      </c>
      <c r="AN57" s="77">
        <v>0</v>
      </c>
      <c r="AO57" s="87">
        <v>0</v>
      </c>
      <c r="AP57" s="77">
        <v>0</v>
      </c>
      <c r="AQ57" s="77">
        <v>0</v>
      </c>
      <c r="AR57" s="77">
        <v>0</v>
      </c>
      <c r="AS57" s="77">
        <v>0</v>
      </c>
      <c r="AT57" s="77">
        <v>0</v>
      </c>
      <c r="AU57" s="87">
        <v>0</v>
      </c>
      <c r="AV57" s="77">
        <v>3.215261030431364</v>
      </c>
      <c r="AW57" s="77">
        <v>0</v>
      </c>
      <c r="AX57" s="77">
        <v>0</v>
      </c>
      <c r="AY57" s="77">
        <v>0</v>
      </c>
      <c r="AZ57" s="77">
        <v>0</v>
      </c>
      <c r="BA57" s="87">
        <v>0</v>
      </c>
      <c r="BB57" s="77">
        <v>0</v>
      </c>
      <c r="BC57" s="77">
        <v>0</v>
      </c>
      <c r="BD57" s="77">
        <v>0</v>
      </c>
      <c r="BE57" s="77">
        <v>0</v>
      </c>
      <c r="BF57" s="77">
        <v>0</v>
      </c>
      <c r="BG57" s="87">
        <v>0</v>
      </c>
      <c r="BH57" s="77">
        <v>3.3574044406777044</v>
      </c>
      <c r="BI57" s="94">
        <v>0</v>
      </c>
      <c r="BJ57" s="77">
        <v>0</v>
      </c>
      <c r="BK57" s="77">
        <v>0</v>
      </c>
      <c r="BL57" s="77">
        <v>0</v>
      </c>
      <c r="BM57" s="87">
        <v>0</v>
      </c>
      <c r="BN57" s="77">
        <v>0</v>
      </c>
      <c r="BO57" s="77">
        <v>0</v>
      </c>
      <c r="BP57" s="77">
        <v>0</v>
      </c>
      <c r="BQ57" s="77">
        <v>0</v>
      </c>
      <c r="BR57" s="77">
        <v>0</v>
      </c>
      <c r="BS57" s="87">
        <v>0</v>
      </c>
      <c r="BT57" s="77">
        <v>3.5058318660896033</v>
      </c>
      <c r="BU57" s="94">
        <v>0</v>
      </c>
      <c r="BV57" s="77">
        <v>0</v>
      </c>
      <c r="BW57" s="77">
        <v>0</v>
      </c>
      <c r="BX57" s="77">
        <v>0</v>
      </c>
      <c r="BY57" s="87">
        <v>0</v>
      </c>
      <c r="BZ57" s="77">
        <v>3.6608211165671647</v>
      </c>
      <c r="CA57" s="94">
        <v>0</v>
      </c>
      <c r="CB57" s="77">
        <v>0</v>
      </c>
      <c r="CC57" s="77">
        <v>0</v>
      </c>
      <c r="CD57" s="77">
        <v>0</v>
      </c>
      <c r="CE57" s="87">
        <v>0</v>
      </c>
      <c r="CF57" s="77" t="s">
        <v>51</v>
      </c>
      <c r="CG57" s="77" t="s">
        <v>51</v>
      </c>
      <c r="CH57" s="77" t="s">
        <v>51</v>
      </c>
      <c r="CI57" s="77" t="s">
        <v>51</v>
      </c>
      <c r="CJ57" s="77" t="s">
        <v>51</v>
      </c>
      <c r="CK57" s="77" t="s">
        <v>51</v>
      </c>
      <c r="CL57" s="77">
        <f t="shared" si="44"/>
        <v>3.6608211165671647</v>
      </c>
      <c r="CM57" s="77">
        <f t="shared" si="45"/>
        <v>0</v>
      </c>
      <c r="CN57" s="77">
        <f t="shared" si="46"/>
        <v>0</v>
      </c>
      <c r="CO57" s="77">
        <f t="shared" si="47"/>
        <v>0</v>
      </c>
      <c r="CP57" s="77">
        <f t="shared" si="48"/>
        <v>0</v>
      </c>
      <c r="CQ57" s="87">
        <f t="shared" si="49"/>
        <v>0</v>
      </c>
      <c r="CR57" s="77">
        <f t="shared" si="50"/>
        <v>16.818454040935016</v>
      </c>
      <c r="CS57" s="77">
        <f t="shared" si="51"/>
        <v>0</v>
      </c>
      <c r="CT57" s="77">
        <f t="shared" si="52"/>
        <v>0</v>
      </c>
      <c r="CU57" s="77">
        <f t="shared" si="53"/>
        <v>0</v>
      </c>
      <c r="CV57" s="77">
        <f t="shared" si="54"/>
        <v>0</v>
      </c>
      <c r="CW57" s="87">
        <f t="shared" si="55"/>
        <v>0</v>
      </c>
      <c r="CX57" s="100" t="s">
        <v>295</v>
      </c>
    </row>
    <row r="58" spans="1:103" s="30" customFormat="1" ht="31.5">
      <c r="A58" s="67" t="s">
        <v>98</v>
      </c>
      <c r="B58" s="68" t="s">
        <v>99</v>
      </c>
      <c r="C58" s="18" t="s">
        <v>100</v>
      </c>
      <c r="D58" s="34">
        <v>0</v>
      </c>
      <c r="E58" s="3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39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39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39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39">
        <v>0</v>
      </c>
      <c r="AD58" s="24">
        <v>0</v>
      </c>
      <c r="AE58" s="24">
        <v>0</v>
      </c>
      <c r="AF58" s="24">
        <v>0</v>
      </c>
      <c r="AG58" s="24">
        <v>0</v>
      </c>
      <c r="AH58" s="24">
        <v>0</v>
      </c>
      <c r="AI58" s="39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39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39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39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39">
        <v>0</v>
      </c>
      <c r="BT58" s="24">
        <v>0</v>
      </c>
      <c r="BU58" s="24">
        <v>0</v>
      </c>
      <c r="BV58" s="24">
        <v>0</v>
      </c>
      <c r="BW58" s="24">
        <v>0</v>
      </c>
      <c r="BX58" s="24">
        <v>0</v>
      </c>
      <c r="BY58" s="24">
        <v>0</v>
      </c>
      <c r="BZ58" s="24">
        <v>0</v>
      </c>
      <c r="CA58" s="24">
        <v>0</v>
      </c>
      <c r="CB58" s="24">
        <v>0</v>
      </c>
      <c r="CC58" s="24">
        <v>0</v>
      </c>
      <c r="CD58" s="24">
        <v>0</v>
      </c>
      <c r="CE58" s="39">
        <v>0</v>
      </c>
      <c r="CF58" s="24" t="s">
        <v>51</v>
      </c>
      <c r="CG58" s="24" t="s">
        <v>51</v>
      </c>
      <c r="CH58" s="24" t="s">
        <v>51</v>
      </c>
      <c r="CI58" s="24" t="s">
        <v>51</v>
      </c>
      <c r="CJ58" s="24" t="s">
        <v>51</v>
      </c>
      <c r="CK58" s="24" t="s">
        <v>51</v>
      </c>
      <c r="CL58" s="24">
        <v>0</v>
      </c>
      <c r="CM58" s="24">
        <v>0</v>
      </c>
      <c r="CN58" s="24">
        <v>0</v>
      </c>
      <c r="CO58" s="24">
        <v>0</v>
      </c>
      <c r="CP58" s="24">
        <v>0</v>
      </c>
      <c r="CQ58" s="39">
        <v>0</v>
      </c>
      <c r="CR58" s="24">
        <v>0</v>
      </c>
      <c r="CS58" s="24">
        <v>0</v>
      </c>
      <c r="CT58" s="24">
        <v>0</v>
      </c>
      <c r="CU58" s="24">
        <v>0</v>
      </c>
      <c r="CV58" s="24">
        <v>0</v>
      </c>
      <c r="CW58" s="36">
        <v>0</v>
      </c>
      <c r="CX58" s="24" t="s">
        <v>51</v>
      </c>
      <c r="CY58" s="79"/>
    </row>
    <row r="59" spans="1:103" s="30" customFormat="1" ht="15.75">
      <c r="A59" s="105" t="s">
        <v>304</v>
      </c>
      <c r="B59" s="68" t="s">
        <v>303</v>
      </c>
      <c r="C59" s="18" t="s">
        <v>100</v>
      </c>
      <c r="D59" s="34">
        <f>D60+D65+D68+D73+D78+D87+D92+D97+D101+D106+D111</f>
        <v>1137.2609059910403</v>
      </c>
      <c r="E59" s="34">
        <f t="shared" ref="E59:AN59" si="98">E60+E65+E68+E73+E78+E87+E92+E97+E101+E106+E111</f>
        <v>1293.3915244149869</v>
      </c>
      <c r="F59" s="34">
        <f t="shared" si="98"/>
        <v>1.1938912880599939</v>
      </c>
      <c r="G59" s="34">
        <f t="shared" si="98"/>
        <v>146.40501367574413</v>
      </c>
      <c r="H59" s="34">
        <f t="shared" si="98"/>
        <v>0</v>
      </c>
      <c r="I59" s="34">
        <f t="shared" si="98"/>
        <v>0</v>
      </c>
      <c r="J59" s="24">
        <f t="shared" si="98"/>
        <v>0</v>
      </c>
      <c r="K59" s="36">
        <f t="shared" si="98"/>
        <v>19315</v>
      </c>
      <c r="L59" s="34">
        <f t="shared" si="98"/>
        <v>1.1523600000000001</v>
      </c>
      <c r="M59" s="24">
        <f t="shared" si="98"/>
        <v>114.06774818999999</v>
      </c>
      <c r="N59" s="34">
        <f t="shared" si="98"/>
        <v>0</v>
      </c>
      <c r="O59" s="34">
        <f t="shared" si="98"/>
        <v>0</v>
      </c>
      <c r="P59" s="24">
        <f t="shared" si="98"/>
        <v>0</v>
      </c>
      <c r="Q59" s="36">
        <f t="shared" si="98"/>
        <v>12990</v>
      </c>
      <c r="R59" s="34">
        <f t="shared" si="98"/>
        <v>1.387812868633405</v>
      </c>
      <c r="S59" s="34">
        <f t="shared" si="98"/>
        <v>208.27068230983861</v>
      </c>
      <c r="T59" s="34">
        <f t="shared" si="98"/>
        <v>0</v>
      </c>
      <c r="U59" s="34">
        <f t="shared" si="98"/>
        <v>0</v>
      </c>
      <c r="V59" s="34">
        <f t="shared" si="98"/>
        <v>164.2</v>
      </c>
      <c r="W59" s="36">
        <f t="shared" si="98"/>
        <v>15081</v>
      </c>
      <c r="X59" s="34">
        <f t="shared" si="98"/>
        <v>4.7875857155516623</v>
      </c>
      <c r="Y59" s="24">
        <f t="shared" ref="Y59" si="99">Y60+Y65+Y68+Y73+Y78+Y87+Y92+Y97+Y101+Y111+Y106</f>
        <v>252.73119246336802</v>
      </c>
      <c r="Z59" s="34">
        <f t="shared" si="98"/>
        <v>0</v>
      </c>
      <c r="AA59" s="34">
        <f t="shared" si="98"/>
        <v>0</v>
      </c>
      <c r="AB59" s="34">
        <f t="shared" si="98"/>
        <v>0</v>
      </c>
      <c r="AC59" s="36">
        <f t="shared" si="98"/>
        <v>21428</v>
      </c>
      <c r="AD59" s="34">
        <f t="shared" si="98"/>
        <v>1.4513740947355322</v>
      </c>
      <c r="AE59" s="34">
        <f t="shared" si="98"/>
        <v>192.67471999724734</v>
      </c>
      <c r="AF59" s="34">
        <f t="shared" si="98"/>
        <v>0</v>
      </c>
      <c r="AG59" s="34">
        <f t="shared" si="98"/>
        <v>0</v>
      </c>
      <c r="AH59" s="34">
        <f t="shared" si="98"/>
        <v>378.42</v>
      </c>
      <c r="AI59" s="36">
        <f t="shared" si="98"/>
        <v>13313</v>
      </c>
      <c r="AJ59" s="34">
        <f t="shared" si="98"/>
        <v>0.98333684880563987</v>
      </c>
      <c r="AK59" s="24">
        <f t="shared" si="98"/>
        <v>220.8947878326467</v>
      </c>
      <c r="AL59" s="34">
        <f t="shared" si="98"/>
        <v>0</v>
      </c>
      <c r="AM59" s="34">
        <f t="shared" si="98"/>
        <v>0</v>
      </c>
      <c r="AN59" s="34">
        <f t="shared" si="98"/>
        <v>378.42</v>
      </c>
      <c r="AO59" s="36">
        <f>AO60+AO65+AO68+AO73+AO78+AO87+AO92+AO97+AO101+AO106+AO111</f>
        <v>13360</v>
      </c>
      <c r="AP59" s="34">
        <f t="shared" ref="AP59:CE59" si="100">AP60+AP65+AP68+AP73+AP78+AP87+AP92+AP97+AP101+AP106+AP111</f>
        <v>0</v>
      </c>
      <c r="AQ59" s="34">
        <f t="shared" si="100"/>
        <v>161.56737359201441</v>
      </c>
      <c r="AR59" s="34">
        <f t="shared" si="100"/>
        <v>0</v>
      </c>
      <c r="AS59" s="34">
        <f t="shared" si="100"/>
        <v>0</v>
      </c>
      <c r="AT59" s="34">
        <f t="shared" si="100"/>
        <v>215.4</v>
      </c>
      <c r="AU59" s="34">
        <f t="shared" si="100"/>
        <v>10847</v>
      </c>
      <c r="AV59" s="34">
        <f t="shared" si="100"/>
        <v>0</v>
      </c>
      <c r="AW59" s="24">
        <f t="shared" si="100"/>
        <v>151.49727048419194</v>
      </c>
      <c r="AX59" s="34">
        <f t="shared" si="100"/>
        <v>0</v>
      </c>
      <c r="AY59" s="34">
        <f t="shared" si="100"/>
        <v>0</v>
      </c>
      <c r="AZ59" s="34">
        <f t="shared" si="100"/>
        <v>215</v>
      </c>
      <c r="BA59" s="36">
        <f t="shared" si="100"/>
        <v>10867</v>
      </c>
      <c r="BB59" s="34">
        <f t="shared" si="100"/>
        <v>0</v>
      </c>
      <c r="BC59" s="34">
        <f t="shared" si="100"/>
        <v>162.72162789522059</v>
      </c>
      <c r="BD59" s="34">
        <f t="shared" si="100"/>
        <v>0</v>
      </c>
      <c r="BE59" s="34">
        <f t="shared" si="100"/>
        <v>0</v>
      </c>
      <c r="BF59" s="36">
        <f t="shared" si="100"/>
        <v>215</v>
      </c>
      <c r="BG59" s="36">
        <f t="shared" si="100"/>
        <v>10787</v>
      </c>
      <c r="BH59" s="34">
        <f t="shared" si="100"/>
        <v>0</v>
      </c>
      <c r="BI59" s="24">
        <f t="shared" si="100"/>
        <v>147.59678025695601</v>
      </c>
      <c r="BJ59" s="34">
        <f t="shared" si="100"/>
        <v>0</v>
      </c>
      <c r="BK59" s="34">
        <f t="shared" si="100"/>
        <v>0</v>
      </c>
      <c r="BL59" s="36">
        <f t="shared" si="100"/>
        <v>215</v>
      </c>
      <c r="BM59" s="36">
        <f t="shared" si="100"/>
        <v>10787</v>
      </c>
      <c r="BN59" s="34">
        <f t="shared" si="100"/>
        <v>0</v>
      </c>
      <c r="BO59" s="34">
        <f t="shared" si="100"/>
        <v>174.4347942295442</v>
      </c>
      <c r="BP59" s="34">
        <f t="shared" si="100"/>
        <v>0</v>
      </c>
      <c r="BQ59" s="34">
        <f t="shared" si="100"/>
        <v>0</v>
      </c>
      <c r="BR59" s="34">
        <f t="shared" si="100"/>
        <v>0</v>
      </c>
      <c r="BS59" s="36">
        <f t="shared" si="100"/>
        <v>11471</v>
      </c>
      <c r="BT59" s="34">
        <f t="shared" si="100"/>
        <v>0</v>
      </c>
      <c r="BU59" s="24">
        <f t="shared" si="100"/>
        <v>154.80078040988371</v>
      </c>
      <c r="BV59" s="34">
        <f t="shared" si="100"/>
        <v>0</v>
      </c>
      <c r="BW59" s="34">
        <f t="shared" si="100"/>
        <v>0</v>
      </c>
      <c r="BX59" s="36">
        <f t="shared" si="100"/>
        <v>0</v>
      </c>
      <c r="BY59" s="36">
        <f t="shared" si="100"/>
        <v>11471</v>
      </c>
      <c r="BZ59" s="34">
        <f t="shared" si="100"/>
        <v>0</v>
      </c>
      <c r="CA59" s="24">
        <f t="shared" si="100"/>
        <v>157.72606617358335</v>
      </c>
      <c r="CB59" s="34">
        <f t="shared" si="100"/>
        <v>0</v>
      </c>
      <c r="CC59" s="34">
        <f t="shared" si="100"/>
        <v>0</v>
      </c>
      <c r="CD59" s="34">
        <f t="shared" si="100"/>
        <v>0</v>
      </c>
      <c r="CE59" s="36">
        <f t="shared" si="100"/>
        <v>11386</v>
      </c>
      <c r="CF59" s="36" t="s">
        <v>51</v>
      </c>
      <c r="CG59" s="36" t="s">
        <v>51</v>
      </c>
      <c r="CH59" s="36" t="s">
        <v>51</v>
      </c>
      <c r="CI59" s="36" t="s">
        <v>51</v>
      </c>
      <c r="CJ59" s="36" t="s">
        <v>51</v>
      </c>
      <c r="CK59" s="36" t="s">
        <v>51</v>
      </c>
      <c r="CL59" s="34">
        <f t="shared" ref="CL59:CW59" si="101">CL60+CL65+CL68+CL73+CL78+CL87+CL92+CL97+CL101+CL106+CL111</f>
        <v>2.8391869633689373</v>
      </c>
      <c r="CM59" s="34">
        <f t="shared" si="101"/>
        <v>1057.3952641974486</v>
      </c>
      <c r="CN59" s="34">
        <f t="shared" si="101"/>
        <v>0</v>
      </c>
      <c r="CO59" s="34">
        <f t="shared" si="101"/>
        <v>0</v>
      </c>
      <c r="CP59" s="34">
        <f t="shared" si="101"/>
        <v>973.02</v>
      </c>
      <c r="CQ59" s="36">
        <f t="shared" si="101"/>
        <v>72885</v>
      </c>
      <c r="CR59" s="34">
        <f t="shared" si="101"/>
        <v>5.7709225643573028</v>
      </c>
      <c r="CS59" s="34">
        <f t="shared" si="101"/>
        <v>1085.2468776206297</v>
      </c>
      <c r="CT59" s="34">
        <f t="shared" si="101"/>
        <v>0</v>
      </c>
      <c r="CU59" s="34">
        <f t="shared" si="101"/>
        <v>0</v>
      </c>
      <c r="CV59" s="34">
        <f t="shared" si="101"/>
        <v>808.42000000000007</v>
      </c>
      <c r="CW59" s="36">
        <f t="shared" si="101"/>
        <v>79299</v>
      </c>
      <c r="CX59" s="24" t="s">
        <v>51</v>
      </c>
      <c r="CY59" s="79"/>
    </row>
    <row r="60" spans="1:103" s="30" customFormat="1" ht="14.25" customHeight="1" outlineLevel="1">
      <c r="A60" s="52" t="s">
        <v>304</v>
      </c>
      <c r="B60" s="68" t="s">
        <v>104</v>
      </c>
      <c r="C60" s="18" t="s">
        <v>100</v>
      </c>
      <c r="D60" s="24">
        <f t="shared" ref="D60:AI60" si="102">SUM(D61:D64)</f>
        <v>28.717354362576174</v>
      </c>
      <c r="E60" s="24">
        <f t="shared" si="102"/>
        <v>31.604347386133668</v>
      </c>
      <c r="F60" s="24">
        <f t="shared" si="102"/>
        <v>0</v>
      </c>
      <c r="G60" s="24">
        <f t="shared" si="102"/>
        <v>0</v>
      </c>
      <c r="H60" s="24">
        <f t="shared" si="102"/>
        <v>0</v>
      </c>
      <c r="I60" s="24">
        <f t="shared" si="102"/>
        <v>0</v>
      </c>
      <c r="J60" s="24">
        <f t="shared" si="102"/>
        <v>0</v>
      </c>
      <c r="K60" s="36">
        <f t="shared" si="102"/>
        <v>0</v>
      </c>
      <c r="L60" s="24">
        <f t="shared" si="102"/>
        <v>0</v>
      </c>
      <c r="M60" s="24">
        <f t="shared" si="102"/>
        <v>0</v>
      </c>
      <c r="N60" s="24">
        <f t="shared" si="102"/>
        <v>0</v>
      </c>
      <c r="O60" s="24">
        <f t="shared" si="102"/>
        <v>0</v>
      </c>
      <c r="P60" s="24">
        <f t="shared" si="102"/>
        <v>0</v>
      </c>
      <c r="Q60" s="36">
        <f t="shared" si="102"/>
        <v>0</v>
      </c>
      <c r="R60" s="24">
        <f t="shared" si="102"/>
        <v>0</v>
      </c>
      <c r="S60" s="24">
        <f t="shared" si="102"/>
        <v>4.5272269312450337</v>
      </c>
      <c r="T60" s="24">
        <f t="shared" si="102"/>
        <v>0</v>
      </c>
      <c r="U60" s="24">
        <f t="shared" si="102"/>
        <v>0</v>
      </c>
      <c r="V60" s="24">
        <f t="shared" si="102"/>
        <v>164.2</v>
      </c>
      <c r="W60" s="36">
        <f t="shared" si="102"/>
        <v>0</v>
      </c>
      <c r="X60" s="24">
        <f t="shared" si="102"/>
        <v>0</v>
      </c>
      <c r="Y60" s="24">
        <f t="shared" si="102"/>
        <v>0</v>
      </c>
      <c r="Z60" s="24">
        <f t="shared" si="102"/>
        <v>0</v>
      </c>
      <c r="AA60" s="24">
        <f t="shared" si="102"/>
        <v>0</v>
      </c>
      <c r="AB60" s="24">
        <f t="shared" si="102"/>
        <v>0</v>
      </c>
      <c r="AC60" s="36">
        <f t="shared" si="102"/>
        <v>0</v>
      </c>
      <c r="AD60" s="24">
        <f t="shared" si="102"/>
        <v>0</v>
      </c>
      <c r="AE60" s="24">
        <f t="shared" si="102"/>
        <v>10.911429475393334</v>
      </c>
      <c r="AF60" s="24">
        <f t="shared" si="102"/>
        <v>0</v>
      </c>
      <c r="AG60" s="24">
        <f t="shared" si="102"/>
        <v>0</v>
      </c>
      <c r="AH60" s="24">
        <f t="shared" si="102"/>
        <v>378.42</v>
      </c>
      <c r="AI60" s="36">
        <f t="shared" si="102"/>
        <v>0</v>
      </c>
      <c r="AJ60" s="24">
        <f t="shared" ref="AJ60:BO60" si="103">SUM(AJ61:AJ64)</f>
        <v>0</v>
      </c>
      <c r="AK60" s="24">
        <f t="shared" si="103"/>
        <v>14.222822043297336</v>
      </c>
      <c r="AL60" s="24">
        <f t="shared" si="103"/>
        <v>0</v>
      </c>
      <c r="AM60" s="24">
        <f t="shared" si="103"/>
        <v>0</v>
      </c>
      <c r="AN60" s="24">
        <f t="shared" si="103"/>
        <v>378.42</v>
      </c>
      <c r="AO60" s="36">
        <f t="shared" si="103"/>
        <v>0</v>
      </c>
      <c r="AP60" s="24">
        <f t="shared" si="103"/>
        <v>0</v>
      </c>
      <c r="AQ60" s="24">
        <f t="shared" si="103"/>
        <v>6.4953375369923085</v>
      </c>
      <c r="AR60" s="24">
        <f t="shared" si="103"/>
        <v>0</v>
      </c>
      <c r="AS60" s="24">
        <f t="shared" si="103"/>
        <v>0</v>
      </c>
      <c r="AT60" s="24">
        <f t="shared" si="103"/>
        <v>215.4</v>
      </c>
      <c r="AU60" s="36">
        <f t="shared" si="103"/>
        <v>0</v>
      </c>
      <c r="AV60" s="24">
        <f t="shared" si="103"/>
        <v>0</v>
      </c>
      <c r="AW60" s="24">
        <f t="shared" si="103"/>
        <v>8.5088658807930013</v>
      </c>
      <c r="AX60" s="24">
        <f t="shared" si="103"/>
        <v>0</v>
      </c>
      <c r="AY60" s="24">
        <f t="shared" si="103"/>
        <v>0</v>
      </c>
      <c r="AZ60" s="24">
        <f t="shared" si="103"/>
        <v>215</v>
      </c>
      <c r="BA60" s="36">
        <f t="shared" si="103"/>
        <v>0</v>
      </c>
      <c r="BB60" s="24">
        <f t="shared" si="103"/>
        <v>0</v>
      </c>
      <c r="BC60" s="24">
        <f t="shared" si="103"/>
        <v>6.7833604189454997</v>
      </c>
      <c r="BD60" s="24">
        <f t="shared" si="103"/>
        <v>0</v>
      </c>
      <c r="BE60" s="24">
        <f t="shared" si="103"/>
        <v>0</v>
      </c>
      <c r="BF60" s="36">
        <f t="shared" si="103"/>
        <v>215</v>
      </c>
      <c r="BG60" s="36">
        <f t="shared" si="103"/>
        <v>0</v>
      </c>
      <c r="BH60" s="24">
        <f t="shared" si="103"/>
        <v>0</v>
      </c>
      <c r="BI60" s="24">
        <f t="shared" si="103"/>
        <v>8.8726594620433339</v>
      </c>
      <c r="BJ60" s="24">
        <f t="shared" si="103"/>
        <v>0</v>
      </c>
      <c r="BK60" s="24">
        <f t="shared" si="103"/>
        <v>0</v>
      </c>
      <c r="BL60" s="36">
        <f t="shared" si="103"/>
        <v>215</v>
      </c>
      <c r="BM60" s="36">
        <f t="shared" si="103"/>
        <v>0</v>
      </c>
      <c r="BN60" s="24">
        <f t="shared" si="103"/>
        <v>0</v>
      </c>
      <c r="BO60" s="24">
        <f t="shared" si="103"/>
        <v>0</v>
      </c>
      <c r="BP60" s="24">
        <f t="shared" ref="BP60:CE60" si="104">SUM(BP61:BP64)</f>
        <v>0</v>
      </c>
      <c r="BQ60" s="24">
        <f t="shared" si="104"/>
        <v>0</v>
      </c>
      <c r="BR60" s="24">
        <f t="shared" si="104"/>
        <v>0</v>
      </c>
      <c r="BS60" s="36">
        <f t="shared" si="104"/>
        <v>0</v>
      </c>
      <c r="BT60" s="24">
        <f t="shared" si="104"/>
        <v>0</v>
      </c>
      <c r="BU60" s="24">
        <f t="shared" si="104"/>
        <v>0</v>
      </c>
      <c r="BV60" s="24">
        <f t="shared" si="104"/>
        <v>0</v>
      </c>
      <c r="BW60" s="24">
        <f t="shared" si="104"/>
        <v>0</v>
      </c>
      <c r="BX60" s="36">
        <f t="shared" si="104"/>
        <v>0</v>
      </c>
      <c r="BY60" s="36">
        <f t="shared" si="104"/>
        <v>0</v>
      </c>
      <c r="BZ60" s="24">
        <f t="shared" si="104"/>
        <v>0</v>
      </c>
      <c r="CA60" s="24">
        <f t="shared" si="104"/>
        <v>0</v>
      </c>
      <c r="CB60" s="24">
        <f t="shared" si="104"/>
        <v>0</v>
      </c>
      <c r="CC60" s="24">
        <f t="shared" si="104"/>
        <v>0</v>
      </c>
      <c r="CD60" s="24">
        <f t="shared" si="104"/>
        <v>0</v>
      </c>
      <c r="CE60" s="36">
        <f t="shared" si="104"/>
        <v>0</v>
      </c>
      <c r="CF60" s="36" t="s">
        <v>51</v>
      </c>
      <c r="CG60" s="36" t="s">
        <v>51</v>
      </c>
      <c r="CH60" s="36" t="s">
        <v>51</v>
      </c>
      <c r="CI60" s="36" t="s">
        <v>51</v>
      </c>
      <c r="CJ60" s="36" t="s">
        <v>51</v>
      </c>
      <c r="CK60" s="36" t="s">
        <v>51</v>
      </c>
      <c r="CL60" s="24">
        <f t="shared" ref="CL60:CW60" si="105">SUM(CL61:CL64)</f>
        <v>0</v>
      </c>
      <c r="CM60" s="24">
        <f t="shared" si="105"/>
        <v>28.717354362576174</v>
      </c>
      <c r="CN60" s="24">
        <f t="shared" si="105"/>
        <v>0</v>
      </c>
      <c r="CO60" s="24">
        <f t="shared" si="105"/>
        <v>0</v>
      </c>
      <c r="CP60" s="24">
        <f t="shared" si="105"/>
        <v>973.02</v>
      </c>
      <c r="CQ60" s="39">
        <f t="shared" si="105"/>
        <v>0</v>
      </c>
      <c r="CR60" s="24">
        <f t="shared" si="105"/>
        <v>0</v>
      </c>
      <c r="CS60" s="24">
        <f t="shared" si="105"/>
        <v>31.604347386133668</v>
      </c>
      <c r="CT60" s="34">
        <f t="shared" si="105"/>
        <v>0</v>
      </c>
      <c r="CU60" s="34">
        <f t="shared" si="105"/>
        <v>0</v>
      </c>
      <c r="CV60" s="34">
        <f t="shared" si="105"/>
        <v>808.42000000000007</v>
      </c>
      <c r="CW60" s="36">
        <f t="shared" si="105"/>
        <v>0</v>
      </c>
      <c r="CX60" s="59" t="s">
        <v>51</v>
      </c>
      <c r="CY60" s="79"/>
    </row>
    <row r="61" spans="1:103" s="2" customFormat="1" ht="31.5" outlineLevel="1">
      <c r="A61" s="64" t="s">
        <v>304</v>
      </c>
      <c r="B61" s="70" t="s">
        <v>167</v>
      </c>
      <c r="C61" s="61" t="s">
        <v>101</v>
      </c>
      <c r="D61" s="22">
        <f t="shared" ref="D61:D110" si="106">G61+S61+AE61+AQ61+BC61+BO61+F61+R61+BB61+BN61</f>
        <v>6.7833604189454997</v>
      </c>
      <c r="E61" s="22">
        <f t="shared" ref="E61:E67" si="107">L61+M61+X61+Y61+AJ61+AK61+AV61+AW61+BH61+BI61+BT61+BU61+BZ61+CA61</f>
        <v>8.8726594620433339</v>
      </c>
      <c r="F61" s="17">
        <v>0</v>
      </c>
      <c r="G61" s="22">
        <v>0</v>
      </c>
      <c r="H61" s="17">
        <v>0</v>
      </c>
      <c r="I61" s="17">
        <v>0</v>
      </c>
      <c r="J61" s="17">
        <v>0</v>
      </c>
      <c r="K61" s="41">
        <v>0</v>
      </c>
      <c r="L61" s="17">
        <v>0</v>
      </c>
      <c r="M61" s="22">
        <v>0</v>
      </c>
      <c r="N61" s="17">
        <v>0</v>
      </c>
      <c r="O61" s="17">
        <v>0</v>
      </c>
      <c r="P61" s="17">
        <v>0</v>
      </c>
      <c r="Q61" s="41">
        <v>0</v>
      </c>
      <c r="R61" s="17">
        <v>0</v>
      </c>
      <c r="S61" s="22">
        <v>0</v>
      </c>
      <c r="T61" s="17">
        <v>0</v>
      </c>
      <c r="U61" s="17">
        <v>0</v>
      </c>
      <c r="V61" s="17">
        <v>0</v>
      </c>
      <c r="W61" s="41">
        <v>0</v>
      </c>
      <c r="X61" s="17">
        <v>0</v>
      </c>
      <c r="Y61" s="22">
        <v>0</v>
      </c>
      <c r="Z61" s="17">
        <v>0</v>
      </c>
      <c r="AA61" s="17">
        <v>0</v>
      </c>
      <c r="AB61" s="17">
        <v>0</v>
      </c>
      <c r="AC61" s="41">
        <v>0</v>
      </c>
      <c r="AD61" s="17">
        <v>0</v>
      </c>
      <c r="AE61" s="22">
        <v>0</v>
      </c>
      <c r="AF61" s="17">
        <v>0</v>
      </c>
      <c r="AG61" s="17">
        <v>0</v>
      </c>
      <c r="AH61" s="17">
        <v>0</v>
      </c>
      <c r="AI61" s="41">
        <v>0</v>
      </c>
      <c r="AJ61" s="17">
        <v>0</v>
      </c>
      <c r="AK61" s="22">
        <v>0</v>
      </c>
      <c r="AL61" s="17">
        <v>0</v>
      </c>
      <c r="AM61" s="17">
        <v>0</v>
      </c>
      <c r="AN61" s="17">
        <v>0</v>
      </c>
      <c r="AO61" s="41">
        <v>0</v>
      </c>
      <c r="AP61" s="17">
        <v>0</v>
      </c>
      <c r="AQ61" s="22">
        <v>0</v>
      </c>
      <c r="AR61" s="17">
        <v>0</v>
      </c>
      <c r="AS61" s="17">
        <v>0</v>
      </c>
      <c r="AT61" s="17">
        <v>0</v>
      </c>
      <c r="AU61" s="41">
        <v>0</v>
      </c>
      <c r="AV61" s="17">
        <v>0</v>
      </c>
      <c r="AW61" s="22">
        <v>0</v>
      </c>
      <c r="AX61" s="17">
        <v>0</v>
      </c>
      <c r="AY61" s="17">
        <v>0</v>
      </c>
      <c r="AZ61" s="17">
        <v>0</v>
      </c>
      <c r="BA61" s="41">
        <v>0</v>
      </c>
      <c r="BB61" s="17">
        <v>0</v>
      </c>
      <c r="BC61" s="22">
        <v>6.7833604189454997</v>
      </c>
      <c r="BD61" s="17">
        <v>0</v>
      </c>
      <c r="BE61" s="17">
        <v>0</v>
      </c>
      <c r="BF61" s="17">
        <v>215</v>
      </c>
      <c r="BG61" s="41">
        <v>0</v>
      </c>
      <c r="BH61" s="17">
        <v>0</v>
      </c>
      <c r="BI61" s="22">
        <v>8.8726594620433339</v>
      </c>
      <c r="BJ61" s="17">
        <v>0</v>
      </c>
      <c r="BK61" s="17">
        <v>0</v>
      </c>
      <c r="BL61" s="37">
        <v>215</v>
      </c>
      <c r="BM61" s="41">
        <v>0</v>
      </c>
      <c r="BN61" s="17">
        <v>0</v>
      </c>
      <c r="BO61" s="22">
        <v>0</v>
      </c>
      <c r="BP61" s="17">
        <v>0</v>
      </c>
      <c r="BQ61" s="17">
        <v>0</v>
      </c>
      <c r="BR61" s="17">
        <v>0</v>
      </c>
      <c r="BS61" s="41">
        <v>0</v>
      </c>
      <c r="BT61" s="17">
        <v>0</v>
      </c>
      <c r="BU61" s="22">
        <v>0</v>
      </c>
      <c r="BV61" s="17">
        <v>0</v>
      </c>
      <c r="BW61" s="17">
        <v>0</v>
      </c>
      <c r="BX61" s="17">
        <v>0</v>
      </c>
      <c r="BY61" s="41">
        <v>0</v>
      </c>
      <c r="BZ61" s="17">
        <v>0</v>
      </c>
      <c r="CA61" s="22">
        <v>0</v>
      </c>
      <c r="CB61" s="17">
        <v>0</v>
      </c>
      <c r="CC61" s="17">
        <v>0</v>
      </c>
      <c r="CD61" s="17">
        <v>0</v>
      </c>
      <c r="CE61" s="41">
        <v>0</v>
      </c>
      <c r="CF61" s="41" t="s">
        <v>51</v>
      </c>
      <c r="CG61" s="41" t="s">
        <v>51</v>
      </c>
      <c r="CH61" s="41" t="s">
        <v>51</v>
      </c>
      <c r="CI61" s="41" t="s">
        <v>51</v>
      </c>
      <c r="CJ61" s="41" t="s">
        <v>51</v>
      </c>
      <c r="CK61" s="41" t="s">
        <v>51</v>
      </c>
      <c r="CL61" s="17">
        <f t="shared" ref="CL61:CL67" si="108">R61+AD61+AP61+BB61+BN61+BZ61</f>
        <v>0</v>
      </c>
      <c r="CM61" s="17">
        <f t="shared" ref="CM61:CM64" si="109">S61+AE61+AQ61+BC61+BO61+CA61</f>
        <v>6.7833604189454997</v>
      </c>
      <c r="CN61" s="17">
        <f t="shared" ref="CN61:CN64" si="110">H61+AF61+AR61+BD61+BP61+CB61</f>
        <v>0</v>
      </c>
      <c r="CO61" s="17">
        <f t="shared" ref="CO61:CO64" si="111">U61+AG61+AS61+BE61+BQ61+CC61</f>
        <v>0</v>
      </c>
      <c r="CP61" s="17">
        <f t="shared" ref="CP61:CP64" si="112">V61+AH61+AT61+BF61+BR61+CD61</f>
        <v>215</v>
      </c>
      <c r="CQ61" s="37">
        <f t="shared" ref="CQ61:CQ64" si="113">W61+AI61+AU61+BG61+BS61+CE61</f>
        <v>0</v>
      </c>
      <c r="CR61" s="17">
        <f t="shared" ref="CR61:CR64" si="114">X61+AJ61+AV61+BH61+BT61+BZ61</f>
        <v>0</v>
      </c>
      <c r="CS61" s="17">
        <f t="shared" ref="CS61:CS64" si="115">Y61+AK61+AW61+BI61+BU61+CA61</f>
        <v>8.8726594620433339</v>
      </c>
      <c r="CT61" s="17">
        <f t="shared" ref="CT61:CT64" si="116">Z61+AL61+AX61+BJ61+BV61+CB61</f>
        <v>0</v>
      </c>
      <c r="CU61" s="17">
        <f t="shared" ref="CU61:CU64" si="117">AA61+AM61+AY61+BK61+BW61+CC61</f>
        <v>0</v>
      </c>
      <c r="CV61" s="17">
        <f t="shared" ref="CV61:CV64" si="118">AB61+AN61+AZ61+BL61+BX61+CD61</f>
        <v>215</v>
      </c>
      <c r="CW61" s="37">
        <f t="shared" ref="CW61:CW64" si="119">AC61+AO61+BA61+BM61+BY61+CE61</f>
        <v>0</v>
      </c>
      <c r="CX61" s="22" t="s">
        <v>171</v>
      </c>
      <c r="CY61" s="79"/>
    </row>
    <row r="62" spans="1:103" s="2" customFormat="1" ht="31.5" outlineLevel="1">
      <c r="A62" s="64" t="s">
        <v>304</v>
      </c>
      <c r="B62" s="70" t="s">
        <v>168</v>
      </c>
      <c r="C62" s="61" t="s">
        <v>102</v>
      </c>
      <c r="D62" s="22">
        <f t="shared" si="106"/>
        <v>6.4953375369923085</v>
      </c>
      <c r="E62" s="22">
        <f t="shared" si="107"/>
        <v>8.5088658807930013</v>
      </c>
      <c r="F62" s="17">
        <v>0</v>
      </c>
      <c r="G62" s="22">
        <v>0</v>
      </c>
      <c r="H62" s="17">
        <v>0</v>
      </c>
      <c r="I62" s="17">
        <v>0</v>
      </c>
      <c r="J62" s="17">
        <v>0</v>
      </c>
      <c r="K62" s="41">
        <v>0</v>
      </c>
      <c r="L62" s="17">
        <v>0</v>
      </c>
      <c r="M62" s="22">
        <v>0</v>
      </c>
      <c r="N62" s="17">
        <v>0</v>
      </c>
      <c r="O62" s="17">
        <v>0</v>
      </c>
      <c r="P62" s="17">
        <v>0</v>
      </c>
      <c r="Q62" s="41">
        <v>0</v>
      </c>
      <c r="R62" s="17">
        <v>0</v>
      </c>
      <c r="S62" s="22">
        <v>0</v>
      </c>
      <c r="T62" s="17">
        <v>0</v>
      </c>
      <c r="U62" s="17">
        <v>0</v>
      </c>
      <c r="V62" s="17">
        <v>0</v>
      </c>
      <c r="W62" s="41">
        <v>0</v>
      </c>
      <c r="X62" s="17">
        <v>0</v>
      </c>
      <c r="Y62" s="22">
        <v>0</v>
      </c>
      <c r="Z62" s="17">
        <v>0</v>
      </c>
      <c r="AA62" s="17">
        <v>0</v>
      </c>
      <c r="AB62" s="17">
        <v>0</v>
      </c>
      <c r="AC62" s="41">
        <v>0</v>
      </c>
      <c r="AD62" s="17">
        <v>0</v>
      </c>
      <c r="AE62" s="22">
        <v>0</v>
      </c>
      <c r="AF62" s="17">
        <v>0</v>
      </c>
      <c r="AG62" s="17">
        <v>0</v>
      </c>
      <c r="AH62" s="17">
        <v>0</v>
      </c>
      <c r="AI62" s="41">
        <v>0</v>
      </c>
      <c r="AJ62" s="17">
        <v>0</v>
      </c>
      <c r="AK62" s="22">
        <v>0</v>
      </c>
      <c r="AL62" s="17">
        <v>0</v>
      </c>
      <c r="AM62" s="17">
        <v>0</v>
      </c>
      <c r="AN62" s="17">
        <v>0</v>
      </c>
      <c r="AO62" s="41">
        <v>0</v>
      </c>
      <c r="AP62" s="17">
        <v>0</v>
      </c>
      <c r="AQ62" s="22">
        <v>6.4953375369923085</v>
      </c>
      <c r="AR62" s="17">
        <v>0</v>
      </c>
      <c r="AS62" s="17">
        <v>0</v>
      </c>
      <c r="AT62" s="37">
        <v>215.4</v>
      </c>
      <c r="AU62" s="41">
        <v>0</v>
      </c>
      <c r="AV62" s="17">
        <v>0</v>
      </c>
      <c r="AW62" s="22">
        <v>8.5088658807930013</v>
      </c>
      <c r="AX62" s="17">
        <v>0</v>
      </c>
      <c r="AY62" s="17">
        <v>0</v>
      </c>
      <c r="AZ62" s="37">
        <v>215</v>
      </c>
      <c r="BA62" s="41"/>
      <c r="BB62" s="17">
        <v>0</v>
      </c>
      <c r="BC62" s="22">
        <v>0</v>
      </c>
      <c r="BD62" s="17">
        <v>0</v>
      </c>
      <c r="BE62" s="17">
        <v>0</v>
      </c>
      <c r="BF62" s="17">
        <v>0</v>
      </c>
      <c r="BG62" s="41">
        <v>0</v>
      </c>
      <c r="BH62" s="17">
        <v>0</v>
      </c>
      <c r="BI62" s="22">
        <v>0</v>
      </c>
      <c r="BJ62" s="17">
        <v>0</v>
      </c>
      <c r="BK62" s="17">
        <v>0</v>
      </c>
      <c r="BL62" s="17">
        <v>0</v>
      </c>
      <c r="BM62" s="41">
        <v>0</v>
      </c>
      <c r="BN62" s="17">
        <v>0</v>
      </c>
      <c r="BO62" s="22">
        <v>0</v>
      </c>
      <c r="BP62" s="17">
        <v>0</v>
      </c>
      <c r="BQ62" s="17">
        <v>0</v>
      </c>
      <c r="BR62" s="17">
        <v>0</v>
      </c>
      <c r="BS62" s="41">
        <v>0</v>
      </c>
      <c r="BT62" s="17">
        <v>0</v>
      </c>
      <c r="BU62" s="22">
        <v>0</v>
      </c>
      <c r="BV62" s="17">
        <v>0</v>
      </c>
      <c r="BW62" s="17">
        <v>0</v>
      </c>
      <c r="BX62" s="17">
        <v>0</v>
      </c>
      <c r="BY62" s="41">
        <v>0</v>
      </c>
      <c r="BZ62" s="17">
        <v>0</v>
      </c>
      <c r="CA62" s="22">
        <v>0</v>
      </c>
      <c r="CB62" s="17">
        <v>0</v>
      </c>
      <c r="CC62" s="17">
        <v>0</v>
      </c>
      <c r="CD62" s="17">
        <v>0</v>
      </c>
      <c r="CE62" s="41">
        <v>0</v>
      </c>
      <c r="CF62" s="41" t="s">
        <v>51</v>
      </c>
      <c r="CG62" s="41" t="s">
        <v>51</v>
      </c>
      <c r="CH62" s="41" t="s">
        <v>51</v>
      </c>
      <c r="CI62" s="41" t="s">
        <v>51</v>
      </c>
      <c r="CJ62" s="41" t="s">
        <v>51</v>
      </c>
      <c r="CK62" s="41" t="s">
        <v>51</v>
      </c>
      <c r="CL62" s="17">
        <f t="shared" si="108"/>
        <v>0</v>
      </c>
      <c r="CM62" s="17">
        <f t="shared" si="109"/>
        <v>6.4953375369923085</v>
      </c>
      <c r="CN62" s="17">
        <f t="shared" si="110"/>
        <v>0</v>
      </c>
      <c r="CO62" s="17">
        <f t="shared" si="111"/>
        <v>0</v>
      </c>
      <c r="CP62" s="17">
        <f t="shared" si="112"/>
        <v>215.4</v>
      </c>
      <c r="CQ62" s="37">
        <f t="shared" si="113"/>
        <v>0</v>
      </c>
      <c r="CR62" s="17">
        <f t="shared" si="114"/>
        <v>0</v>
      </c>
      <c r="CS62" s="17">
        <f t="shared" si="115"/>
        <v>8.5088658807930013</v>
      </c>
      <c r="CT62" s="17">
        <f t="shared" si="116"/>
        <v>0</v>
      </c>
      <c r="CU62" s="17">
        <f t="shared" si="117"/>
        <v>0</v>
      </c>
      <c r="CV62" s="17">
        <f t="shared" si="118"/>
        <v>215</v>
      </c>
      <c r="CW62" s="37">
        <f t="shared" si="119"/>
        <v>0</v>
      </c>
      <c r="CX62" s="22" t="s">
        <v>171</v>
      </c>
      <c r="CY62" s="79"/>
    </row>
    <row r="63" spans="1:103" s="2" customFormat="1" ht="15.75" outlineLevel="1">
      <c r="A63" s="64" t="s">
        <v>304</v>
      </c>
      <c r="B63" s="70" t="s">
        <v>169</v>
      </c>
      <c r="C63" s="61" t="s">
        <v>103</v>
      </c>
      <c r="D63" s="22">
        <f t="shared" si="106"/>
        <v>4.5272269312450337</v>
      </c>
      <c r="E63" s="22">
        <f t="shared" si="107"/>
        <v>0</v>
      </c>
      <c r="F63" s="17">
        <v>0</v>
      </c>
      <c r="G63" s="22">
        <v>0</v>
      </c>
      <c r="H63" s="17">
        <v>0</v>
      </c>
      <c r="I63" s="17">
        <v>0</v>
      </c>
      <c r="J63" s="17">
        <v>0</v>
      </c>
      <c r="K63" s="41">
        <v>0</v>
      </c>
      <c r="L63" s="17">
        <v>0</v>
      </c>
      <c r="M63" s="22">
        <v>0</v>
      </c>
      <c r="N63" s="17">
        <v>0</v>
      </c>
      <c r="O63" s="17">
        <v>0</v>
      </c>
      <c r="P63" s="17">
        <v>0</v>
      </c>
      <c r="Q63" s="41">
        <v>0</v>
      </c>
      <c r="R63" s="17">
        <v>0</v>
      </c>
      <c r="S63" s="22">
        <v>4.5272269312450337</v>
      </c>
      <c r="T63" s="17">
        <v>0</v>
      </c>
      <c r="U63" s="17">
        <v>0</v>
      </c>
      <c r="V63" s="65">
        <v>164.2</v>
      </c>
      <c r="W63" s="41">
        <v>0</v>
      </c>
      <c r="X63" s="17">
        <v>0</v>
      </c>
      <c r="Y63" s="22">
        <v>0</v>
      </c>
      <c r="Z63" s="17">
        <v>0</v>
      </c>
      <c r="AA63" s="17">
        <v>0</v>
      </c>
      <c r="AB63" s="65">
        <v>0</v>
      </c>
      <c r="AC63" s="41">
        <v>0</v>
      </c>
      <c r="AD63" s="17">
        <v>0</v>
      </c>
      <c r="AE63" s="22">
        <v>0</v>
      </c>
      <c r="AF63" s="17">
        <v>0</v>
      </c>
      <c r="AG63" s="17">
        <v>0</v>
      </c>
      <c r="AH63" s="17">
        <v>0</v>
      </c>
      <c r="AI63" s="41">
        <v>0</v>
      </c>
      <c r="AJ63" s="17">
        <v>0</v>
      </c>
      <c r="AK63" s="22">
        <v>0</v>
      </c>
      <c r="AL63" s="17">
        <v>0</v>
      </c>
      <c r="AM63" s="17">
        <v>0</v>
      </c>
      <c r="AN63" s="17">
        <v>0</v>
      </c>
      <c r="AO63" s="41">
        <v>0</v>
      </c>
      <c r="AP63" s="17">
        <v>0</v>
      </c>
      <c r="AQ63" s="22">
        <v>0</v>
      </c>
      <c r="AR63" s="17">
        <v>0</v>
      </c>
      <c r="AS63" s="17">
        <v>0</v>
      </c>
      <c r="AT63" s="17">
        <v>0</v>
      </c>
      <c r="AU63" s="41">
        <v>0</v>
      </c>
      <c r="AV63" s="17">
        <v>0</v>
      </c>
      <c r="AW63" s="22">
        <v>0</v>
      </c>
      <c r="AX63" s="17">
        <v>0</v>
      </c>
      <c r="AY63" s="17">
        <v>0</v>
      </c>
      <c r="AZ63" s="17">
        <v>0</v>
      </c>
      <c r="BA63" s="41">
        <v>0</v>
      </c>
      <c r="BB63" s="17">
        <v>0</v>
      </c>
      <c r="BC63" s="22">
        <v>0</v>
      </c>
      <c r="BD63" s="17">
        <v>0</v>
      </c>
      <c r="BE63" s="17">
        <v>0</v>
      </c>
      <c r="BF63" s="17">
        <v>0</v>
      </c>
      <c r="BG63" s="41">
        <v>0</v>
      </c>
      <c r="BH63" s="17">
        <v>0</v>
      </c>
      <c r="BI63" s="22">
        <v>0</v>
      </c>
      <c r="BJ63" s="17">
        <v>0</v>
      </c>
      <c r="BK63" s="17">
        <v>0</v>
      </c>
      <c r="BL63" s="17">
        <v>0</v>
      </c>
      <c r="BM63" s="41">
        <v>0</v>
      </c>
      <c r="BN63" s="17">
        <v>0</v>
      </c>
      <c r="BO63" s="22">
        <v>0</v>
      </c>
      <c r="BP63" s="17">
        <v>0</v>
      </c>
      <c r="BQ63" s="17">
        <v>0</v>
      </c>
      <c r="BR63" s="17">
        <v>0</v>
      </c>
      <c r="BS63" s="41">
        <v>0</v>
      </c>
      <c r="BT63" s="17">
        <v>0</v>
      </c>
      <c r="BU63" s="22">
        <v>0</v>
      </c>
      <c r="BV63" s="17">
        <v>0</v>
      </c>
      <c r="BW63" s="17">
        <v>0</v>
      </c>
      <c r="BX63" s="17">
        <v>0</v>
      </c>
      <c r="BY63" s="41">
        <v>0</v>
      </c>
      <c r="BZ63" s="17">
        <v>0</v>
      </c>
      <c r="CA63" s="22">
        <v>0</v>
      </c>
      <c r="CB63" s="17">
        <v>0</v>
      </c>
      <c r="CC63" s="17">
        <v>0</v>
      </c>
      <c r="CD63" s="17">
        <v>0</v>
      </c>
      <c r="CE63" s="41">
        <v>0</v>
      </c>
      <c r="CF63" s="41" t="s">
        <v>51</v>
      </c>
      <c r="CG63" s="41" t="s">
        <v>51</v>
      </c>
      <c r="CH63" s="41" t="s">
        <v>51</v>
      </c>
      <c r="CI63" s="41" t="s">
        <v>51</v>
      </c>
      <c r="CJ63" s="41" t="s">
        <v>51</v>
      </c>
      <c r="CK63" s="41" t="s">
        <v>51</v>
      </c>
      <c r="CL63" s="17">
        <f t="shared" si="108"/>
        <v>0</v>
      </c>
      <c r="CM63" s="17">
        <f t="shared" si="109"/>
        <v>4.5272269312450337</v>
      </c>
      <c r="CN63" s="17">
        <f t="shared" si="110"/>
        <v>0</v>
      </c>
      <c r="CO63" s="17">
        <f t="shared" si="111"/>
        <v>0</v>
      </c>
      <c r="CP63" s="17">
        <f t="shared" si="112"/>
        <v>164.2</v>
      </c>
      <c r="CQ63" s="37">
        <f t="shared" si="113"/>
        <v>0</v>
      </c>
      <c r="CR63" s="17">
        <f t="shared" si="114"/>
        <v>0</v>
      </c>
      <c r="CS63" s="17">
        <f t="shared" si="115"/>
        <v>0</v>
      </c>
      <c r="CT63" s="17">
        <f t="shared" si="116"/>
        <v>0</v>
      </c>
      <c r="CU63" s="17">
        <f t="shared" si="117"/>
        <v>0</v>
      </c>
      <c r="CV63" s="17">
        <f t="shared" si="118"/>
        <v>0</v>
      </c>
      <c r="CW63" s="37">
        <f t="shared" si="119"/>
        <v>0</v>
      </c>
      <c r="CX63" s="22" t="s">
        <v>284</v>
      </c>
      <c r="CY63" s="79"/>
    </row>
    <row r="64" spans="1:103" s="2" customFormat="1" ht="15.75" customHeight="1" outlineLevel="1">
      <c r="A64" s="64" t="s">
        <v>304</v>
      </c>
      <c r="B64" s="70" t="s">
        <v>170</v>
      </c>
      <c r="C64" s="61" t="s">
        <v>107</v>
      </c>
      <c r="D64" s="22">
        <f t="shared" si="106"/>
        <v>10.911429475393334</v>
      </c>
      <c r="E64" s="22">
        <f t="shared" si="107"/>
        <v>14.222822043297336</v>
      </c>
      <c r="F64" s="17">
        <v>0</v>
      </c>
      <c r="G64" s="22">
        <v>0</v>
      </c>
      <c r="H64" s="17">
        <v>0</v>
      </c>
      <c r="I64" s="17">
        <v>0</v>
      </c>
      <c r="J64" s="17">
        <v>0</v>
      </c>
      <c r="K64" s="41">
        <v>0</v>
      </c>
      <c r="L64" s="17">
        <v>0</v>
      </c>
      <c r="M64" s="22">
        <v>0</v>
      </c>
      <c r="N64" s="17">
        <v>0</v>
      </c>
      <c r="O64" s="17">
        <v>0</v>
      </c>
      <c r="P64" s="17">
        <v>0</v>
      </c>
      <c r="Q64" s="41">
        <v>0</v>
      </c>
      <c r="R64" s="17">
        <v>0</v>
      </c>
      <c r="S64" s="22">
        <v>0</v>
      </c>
      <c r="T64" s="17">
        <v>0</v>
      </c>
      <c r="U64" s="17">
        <v>0</v>
      </c>
      <c r="V64" s="17">
        <v>0</v>
      </c>
      <c r="W64" s="41">
        <v>0</v>
      </c>
      <c r="X64" s="17">
        <v>0</v>
      </c>
      <c r="Y64" s="22">
        <v>0</v>
      </c>
      <c r="Z64" s="17">
        <v>0</v>
      </c>
      <c r="AA64" s="17">
        <v>0</v>
      </c>
      <c r="AB64" s="17">
        <v>0</v>
      </c>
      <c r="AC64" s="41">
        <v>0</v>
      </c>
      <c r="AD64" s="17">
        <v>0</v>
      </c>
      <c r="AE64" s="22">
        <v>10.911429475393334</v>
      </c>
      <c r="AF64" s="17">
        <v>0</v>
      </c>
      <c r="AG64" s="17">
        <v>0</v>
      </c>
      <c r="AH64" s="17">
        <v>378.42</v>
      </c>
      <c r="AI64" s="41">
        <v>0</v>
      </c>
      <c r="AJ64" s="17">
        <v>0</v>
      </c>
      <c r="AK64" s="22">
        <v>14.222822043297336</v>
      </c>
      <c r="AL64" s="17">
        <v>0</v>
      </c>
      <c r="AM64" s="17">
        <v>0</v>
      </c>
      <c r="AN64" s="17">
        <v>378.42</v>
      </c>
      <c r="AO64" s="41">
        <v>0</v>
      </c>
      <c r="AP64" s="17">
        <v>0</v>
      </c>
      <c r="AQ64" s="22">
        <v>0</v>
      </c>
      <c r="AR64" s="17">
        <v>0</v>
      </c>
      <c r="AS64" s="17">
        <v>0</v>
      </c>
      <c r="AT64" s="17">
        <v>0</v>
      </c>
      <c r="AU64" s="41">
        <v>0</v>
      </c>
      <c r="AV64" s="17">
        <v>0</v>
      </c>
      <c r="AW64" s="22">
        <v>0</v>
      </c>
      <c r="AX64" s="17">
        <v>0</v>
      </c>
      <c r="AY64" s="17">
        <v>0</v>
      </c>
      <c r="AZ64" s="17">
        <v>0</v>
      </c>
      <c r="BA64" s="41">
        <v>0</v>
      </c>
      <c r="BB64" s="17">
        <v>0</v>
      </c>
      <c r="BC64" s="22">
        <v>0</v>
      </c>
      <c r="BD64" s="17">
        <v>0</v>
      </c>
      <c r="BE64" s="17">
        <v>0</v>
      </c>
      <c r="BF64" s="17">
        <v>0</v>
      </c>
      <c r="BG64" s="41">
        <v>0</v>
      </c>
      <c r="BH64" s="17">
        <v>0</v>
      </c>
      <c r="BI64" s="22">
        <v>0</v>
      </c>
      <c r="BJ64" s="17">
        <v>0</v>
      </c>
      <c r="BK64" s="17">
        <v>0</v>
      </c>
      <c r="BL64" s="17">
        <v>0</v>
      </c>
      <c r="BM64" s="41">
        <v>0</v>
      </c>
      <c r="BN64" s="17">
        <v>0</v>
      </c>
      <c r="BO64" s="22">
        <v>0</v>
      </c>
      <c r="BP64" s="17">
        <v>0</v>
      </c>
      <c r="BQ64" s="17">
        <v>0</v>
      </c>
      <c r="BR64" s="17">
        <v>0</v>
      </c>
      <c r="BS64" s="41">
        <v>0</v>
      </c>
      <c r="BT64" s="17">
        <v>0</v>
      </c>
      <c r="BU64" s="22">
        <v>0</v>
      </c>
      <c r="BV64" s="17">
        <v>0</v>
      </c>
      <c r="BW64" s="17">
        <v>0</v>
      </c>
      <c r="BX64" s="17">
        <v>0</v>
      </c>
      <c r="BY64" s="41">
        <v>0</v>
      </c>
      <c r="BZ64" s="17">
        <v>0</v>
      </c>
      <c r="CA64" s="22">
        <v>0</v>
      </c>
      <c r="CB64" s="17">
        <v>0</v>
      </c>
      <c r="CC64" s="17">
        <v>0</v>
      </c>
      <c r="CD64" s="17">
        <v>0</v>
      </c>
      <c r="CE64" s="41">
        <v>0</v>
      </c>
      <c r="CF64" s="41" t="s">
        <v>51</v>
      </c>
      <c r="CG64" s="41" t="s">
        <v>51</v>
      </c>
      <c r="CH64" s="41" t="s">
        <v>51</v>
      </c>
      <c r="CI64" s="41" t="s">
        <v>51</v>
      </c>
      <c r="CJ64" s="41" t="s">
        <v>51</v>
      </c>
      <c r="CK64" s="41" t="s">
        <v>51</v>
      </c>
      <c r="CL64" s="17">
        <f t="shared" si="108"/>
        <v>0</v>
      </c>
      <c r="CM64" s="17">
        <f t="shared" si="109"/>
        <v>10.911429475393334</v>
      </c>
      <c r="CN64" s="17">
        <f t="shared" si="110"/>
        <v>0</v>
      </c>
      <c r="CO64" s="17">
        <f t="shared" si="111"/>
        <v>0</v>
      </c>
      <c r="CP64" s="17">
        <f t="shared" si="112"/>
        <v>378.42</v>
      </c>
      <c r="CQ64" s="37">
        <f t="shared" si="113"/>
        <v>0</v>
      </c>
      <c r="CR64" s="17">
        <f t="shared" si="114"/>
        <v>0</v>
      </c>
      <c r="CS64" s="17">
        <f t="shared" si="115"/>
        <v>14.222822043297336</v>
      </c>
      <c r="CT64" s="17">
        <f t="shared" si="116"/>
        <v>0</v>
      </c>
      <c r="CU64" s="17">
        <f t="shared" si="117"/>
        <v>0</v>
      </c>
      <c r="CV64" s="17">
        <f t="shared" si="118"/>
        <v>378.42</v>
      </c>
      <c r="CW64" s="37">
        <f t="shared" si="119"/>
        <v>0</v>
      </c>
      <c r="CX64" s="22" t="s">
        <v>171</v>
      </c>
      <c r="CY64" s="79"/>
    </row>
    <row r="65" spans="1:103" s="30" customFormat="1" ht="15.75" customHeight="1" outlineLevel="1">
      <c r="A65" s="52" t="s">
        <v>304</v>
      </c>
      <c r="B65" s="92" t="s">
        <v>265</v>
      </c>
      <c r="C65" s="18" t="s">
        <v>100</v>
      </c>
      <c r="D65" s="24">
        <f>SUM(D66:D67)</f>
        <v>0</v>
      </c>
      <c r="E65" s="24">
        <f t="shared" ref="E65:BP65" si="120">SUM(E66:E67)</f>
        <v>25.0507536706153</v>
      </c>
      <c r="F65" s="24">
        <f t="shared" si="120"/>
        <v>0</v>
      </c>
      <c r="G65" s="24">
        <f t="shared" si="120"/>
        <v>0</v>
      </c>
      <c r="H65" s="24">
        <f t="shared" si="120"/>
        <v>0</v>
      </c>
      <c r="I65" s="24">
        <f t="shared" si="120"/>
        <v>0</v>
      </c>
      <c r="J65" s="24">
        <f t="shared" si="120"/>
        <v>0</v>
      </c>
      <c r="K65" s="24">
        <f t="shared" si="120"/>
        <v>0</v>
      </c>
      <c r="L65" s="24">
        <f t="shared" si="120"/>
        <v>0</v>
      </c>
      <c r="M65" s="24">
        <f t="shared" ref="M65" si="121">SUM(M66:M67)</f>
        <v>0</v>
      </c>
      <c r="N65" s="24">
        <f t="shared" si="120"/>
        <v>0</v>
      </c>
      <c r="O65" s="24">
        <f t="shared" si="120"/>
        <v>0</v>
      </c>
      <c r="P65" s="24">
        <f t="shared" si="120"/>
        <v>0</v>
      </c>
      <c r="Q65" s="39">
        <f t="shared" si="120"/>
        <v>0</v>
      </c>
      <c r="R65" s="24">
        <f t="shared" si="120"/>
        <v>0</v>
      </c>
      <c r="S65" s="24">
        <f t="shared" si="120"/>
        <v>0</v>
      </c>
      <c r="T65" s="24">
        <f t="shared" si="120"/>
        <v>0</v>
      </c>
      <c r="U65" s="24">
        <f t="shared" si="120"/>
        <v>0</v>
      </c>
      <c r="V65" s="24">
        <f t="shared" si="120"/>
        <v>0</v>
      </c>
      <c r="W65" s="24">
        <f t="shared" si="120"/>
        <v>0</v>
      </c>
      <c r="X65" s="24">
        <f t="shared" si="120"/>
        <v>0</v>
      </c>
      <c r="Y65" s="24">
        <f t="shared" si="120"/>
        <v>0</v>
      </c>
      <c r="Z65" s="24">
        <f t="shared" si="120"/>
        <v>0</v>
      </c>
      <c r="AA65" s="24">
        <f t="shared" si="120"/>
        <v>0</v>
      </c>
      <c r="AB65" s="24">
        <f t="shared" si="120"/>
        <v>0</v>
      </c>
      <c r="AC65" s="39">
        <f t="shared" si="120"/>
        <v>0</v>
      </c>
      <c r="AD65" s="24">
        <f t="shared" si="120"/>
        <v>0</v>
      </c>
      <c r="AE65" s="24">
        <f t="shared" si="120"/>
        <v>0</v>
      </c>
      <c r="AF65" s="24">
        <f t="shared" si="120"/>
        <v>0</v>
      </c>
      <c r="AG65" s="24">
        <f t="shared" si="120"/>
        <v>0</v>
      </c>
      <c r="AH65" s="24">
        <f t="shared" si="120"/>
        <v>0</v>
      </c>
      <c r="AI65" s="39">
        <f t="shared" si="120"/>
        <v>0</v>
      </c>
      <c r="AJ65" s="24">
        <f t="shared" si="120"/>
        <v>0</v>
      </c>
      <c r="AK65" s="24">
        <f t="shared" ref="AK65" si="122">SUM(AK66:AK67)</f>
        <v>25.0507536706153</v>
      </c>
      <c r="AL65" s="24">
        <f t="shared" si="120"/>
        <v>0</v>
      </c>
      <c r="AM65" s="24">
        <f t="shared" si="120"/>
        <v>0</v>
      </c>
      <c r="AN65" s="24">
        <f t="shared" si="120"/>
        <v>0</v>
      </c>
      <c r="AO65" s="39">
        <f t="shared" si="120"/>
        <v>3</v>
      </c>
      <c r="AP65" s="24">
        <f t="shared" si="120"/>
        <v>0</v>
      </c>
      <c r="AQ65" s="24">
        <f t="shared" si="120"/>
        <v>0</v>
      </c>
      <c r="AR65" s="24">
        <f t="shared" si="120"/>
        <v>0</v>
      </c>
      <c r="AS65" s="24">
        <f t="shared" si="120"/>
        <v>0</v>
      </c>
      <c r="AT65" s="24">
        <f t="shared" si="120"/>
        <v>0</v>
      </c>
      <c r="AU65" s="24">
        <f t="shared" si="120"/>
        <v>0</v>
      </c>
      <c r="AV65" s="24">
        <f t="shared" si="120"/>
        <v>0</v>
      </c>
      <c r="AW65" s="24">
        <f t="shared" ref="AW65" si="123">SUM(AW66:AW67)</f>
        <v>0</v>
      </c>
      <c r="AX65" s="24">
        <f t="shared" si="120"/>
        <v>0</v>
      </c>
      <c r="AY65" s="24">
        <f t="shared" si="120"/>
        <v>0</v>
      </c>
      <c r="AZ65" s="24">
        <f t="shared" si="120"/>
        <v>0</v>
      </c>
      <c r="BA65" s="39">
        <f t="shared" si="120"/>
        <v>0</v>
      </c>
      <c r="BB65" s="24">
        <f t="shared" si="120"/>
        <v>0</v>
      </c>
      <c r="BC65" s="24">
        <f t="shared" si="120"/>
        <v>0</v>
      </c>
      <c r="BD65" s="24">
        <f t="shared" si="120"/>
        <v>0</v>
      </c>
      <c r="BE65" s="24">
        <f t="shared" si="120"/>
        <v>0</v>
      </c>
      <c r="BF65" s="24">
        <f t="shared" si="120"/>
        <v>0</v>
      </c>
      <c r="BG65" s="39">
        <f t="shared" si="120"/>
        <v>0</v>
      </c>
      <c r="BH65" s="24">
        <f t="shared" si="120"/>
        <v>0</v>
      </c>
      <c r="BI65" s="24">
        <f t="shared" ref="BI65" si="124">SUM(BI66:BI67)</f>
        <v>0</v>
      </c>
      <c r="BJ65" s="24">
        <f t="shared" si="120"/>
        <v>0</v>
      </c>
      <c r="BK65" s="24">
        <f t="shared" si="120"/>
        <v>0</v>
      </c>
      <c r="BL65" s="24">
        <f t="shared" si="120"/>
        <v>0</v>
      </c>
      <c r="BM65" s="39">
        <f t="shared" si="120"/>
        <v>0</v>
      </c>
      <c r="BN65" s="24">
        <f t="shared" si="120"/>
        <v>0</v>
      </c>
      <c r="BO65" s="24">
        <f t="shared" si="120"/>
        <v>0</v>
      </c>
      <c r="BP65" s="24">
        <f t="shared" si="120"/>
        <v>0</v>
      </c>
      <c r="BQ65" s="24">
        <f t="shared" ref="BQ65:CE65" si="125">SUM(BQ66:BQ67)</f>
        <v>0</v>
      </c>
      <c r="BR65" s="24">
        <f t="shared" si="125"/>
        <v>0</v>
      </c>
      <c r="BS65" s="39">
        <f t="shared" si="125"/>
        <v>0</v>
      </c>
      <c r="BT65" s="24">
        <f t="shared" si="125"/>
        <v>0</v>
      </c>
      <c r="BU65" s="24">
        <f t="shared" ref="BU65" si="126">SUM(BU66:BU67)</f>
        <v>0</v>
      </c>
      <c r="BV65" s="24">
        <f t="shared" si="125"/>
        <v>0</v>
      </c>
      <c r="BW65" s="24">
        <f t="shared" si="125"/>
        <v>0</v>
      </c>
      <c r="BX65" s="24">
        <f t="shared" si="125"/>
        <v>0</v>
      </c>
      <c r="BY65" s="24">
        <f t="shared" si="125"/>
        <v>0</v>
      </c>
      <c r="BZ65" s="24">
        <f t="shared" si="125"/>
        <v>0</v>
      </c>
      <c r="CA65" s="24">
        <f t="shared" ref="CA65" si="127">SUM(CA66:CA67)</f>
        <v>0</v>
      </c>
      <c r="CB65" s="24">
        <f t="shared" si="125"/>
        <v>0</v>
      </c>
      <c r="CC65" s="24">
        <f t="shared" si="125"/>
        <v>0</v>
      </c>
      <c r="CD65" s="24">
        <f t="shared" si="125"/>
        <v>0</v>
      </c>
      <c r="CE65" s="39">
        <f t="shared" si="125"/>
        <v>0</v>
      </c>
      <c r="CF65" s="42" t="s">
        <v>51</v>
      </c>
      <c r="CG65" s="42" t="s">
        <v>51</v>
      </c>
      <c r="CH65" s="42" t="s">
        <v>51</v>
      </c>
      <c r="CI65" s="42" t="s">
        <v>51</v>
      </c>
      <c r="CJ65" s="42" t="s">
        <v>51</v>
      </c>
      <c r="CK65" s="42" t="s">
        <v>51</v>
      </c>
      <c r="CL65" s="19">
        <f t="shared" ref="CL65" si="128">SUM(CL66:CL67)</f>
        <v>0</v>
      </c>
      <c r="CM65" s="19">
        <f t="shared" ref="CM65" si="129">SUM(CM66:CM67)</f>
        <v>0</v>
      </c>
      <c r="CN65" s="19">
        <f t="shared" ref="CN65" si="130">SUM(CN66:CN67)</f>
        <v>0</v>
      </c>
      <c r="CO65" s="19">
        <f t="shared" ref="CO65" si="131">SUM(CO66:CO67)</f>
        <v>0</v>
      </c>
      <c r="CP65" s="19">
        <f t="shared" ref="CP65" si="132">SUM(CP66:CP67)</f>
        <v>0</v>
      </c>
      <c r="CQ65" s="38">
        <f t="shared" ref="CQ65" si="133">SUM(CQ66:CQ67)</f>
        <v>0</v>
      </c>
      <c r="CR65" s="19">
        <f t="shared" ref="CR65" si="134">SUM(CR66:CR67)</f>
        <v>0</v>
      </c>
      <c r="CS65" s="19">
        <f t="shared" ref="CS65" si="135">SUM(CS66:CS67)</f>
        <v>25.0507536706153</v>
      </c>
      <c r="CT65" s="19">
        <f t="shared" ref="CT65" si="136">SUM(CT66:CT67)</f>
        <v>0</v>
      </c>
      <c r="CU65" s="19">
        <f t="shared" ref="CU65" si="137">SUM(CU66:CU67)</f>
        <v>0</v>
      </c>
      <c r="CV65" s="19">
        <f t="shared" ref="CV65" si="138">SUM(CV66:CV67)</f>
        <v>0</v>
      </c>
      <c r="CW65" s="38">
        <f t="shared" ref="CW65" si="139">SUM(CW66:CW67)</f>
        <v>3</v>
      </c>
      <c r="CX65" s="24" t="s">
        <v>51</v>
      </c>
      <c r="CY65" s="101"/>
    </row>
    <row r="66" spans="1:103" s="2" customFormat="1" ht="15.75" customHeight="1" outlineLevel="1">
      <c r="A66" s="48" t="s">
        <v>304</v>
      </c>
      <c r="B66" s="102" t="s">
        <v>266</v>
      </c>
      <c r="C66" s="103" t="s">
        <v>267</v>
      </c>
      <c r="D66" s="22">
        <f t="shared" si="106"/>
        <v>0</v>
      </c>
      <c r="E66" s="22">
        <f t="shared" si="107"/>
        <v>12.156758963010899</v>
      </c>
      <c r="F66" s="17">
        <v>0</v>
      </c>
      <c r="G66" s="22">
        <v>0</v>
      </c>
      <c r="H66" s="17">
        <v>0</v>
      </c>
      <c r="I66" s="17">
        <v>0</v>
      </c>
      <c r="J66" s="17">
        <v>0</v>
      </c>
      <c r="K66" s="41">
        <v>0</v>
      </c>
      <c r="L66" s="17">
        <v>0</v>
      </c>
      <c r="M66" s="22">
        <v>0</v>
      </c>
      <c r="N66" s="17">
        <v>0</v>
      </c>
      <c r="O66" s="17">
        <v>0</v>
      </c>
      <c r="P66" s="17">
        <v>0</v>
      </c>
      <c r="Q66" s="41">
        <v>0</v>
      </c>
      <c r="R66" s="17">
        <v>0</v>
      </c>
      <c r="S66" s="22">
        <v>0</v>
      </c>
      <c r="T66" s="17">
        <v>0</v>
      </c>
      <c r="U66" s="17">
        <v>0</v>
      </c>
      <c r="V66" s="17">
        <v>0</v>
      </c>
      <c r="W66" s="41">
        <v>0</v>
      </c>
      <c r="X66" s="17">
        <v>0</v>
      </c>
      <c r="Y66" s="22">
        <v>0</v>
      </c>
      <c r="Z66" s="22">
        <v>0</v>
      </c>
      <c r="AA66" s="22">
        <v>0</v>
      </c>
      <c r="AB66" s="22">
        <v>0</v>
      </c>
      <c r="AC66" s="40">
        <v>0</v>
      </c>
      <c r="AD66" s="22">
        <v>0</v>
      </c>
      <c r="AE66" s="22">
        <v>0</v>
      </c>
      <c r="AF66" s="22">
        <v>0</v>
      </c>
      <c r="AG66" s="22">
        <v>0</v>
      </c>
      <c r="AH66" s="22">
        <v>0</v>
      </c>
      <c r="AI66" s="40">
        <v>0</v>
      </c>
      <c r="AJ66" s="22">
        <v>0</v>
      </c>
      <c r="AK66" s="22">
        <v>12.156758963010899</v>
      </c>
      <c r="AL66" s="22">
        <v>0</v>
      </c>
      <c r="AM66" s="22">
        <v>0</v>
      </c>
      <c r="AN66" s="22">
        <v>0</v>
      </c>
      <c r="AO66" s="40">
        <v>2</v>
      </c>
      <c r="AP66" s="22">
        <v>0</v>
      </c>
      <c r="AQ66" s="22">
        <v>0</v>
      </c>
      <c r="AR66" s="22">
        <v>0</v>
      </c>
      <c r="AS66" s="22">
        <v>0</v>
      </c>
      <c r="AT66" s="22">
        <v>0</v>
      </c>
      <c r="AU66" s="22">
        <v>0</v>
      </c>
      <c r="AV66" s="22">
        <v>0</v>
      </c>
      <c r="AW66" s="22">
        <v>0</v>
      </c>
      <c r="AX66" s="22">
        <v>0</v>
      </c>
      <c r="AY66" s="22">
        <v>0</v>
      </c>
      <c r="AZ66" s="22">
        <v>0</v>
      </c>
      <c r="BA66" s="40">
        <v>0</v>
      </c>
      <c r="BB66" s="17">
        <v>0</v>
      </c>
      <c r="BC66" s="22">
        <v>0</v>
      </c>
      <c r="BD66" s="17">
        <v>0</v>
      </c>
      <c r="BE66" s="17">
        <v>0</v>
      </c>
      <c r="BF66" s="17">
        <v>0</v>
      </c>
      <c r="BG66" s="41">
        <v>0</v>
      </c>
      <c r="BH66" s="22">
        <v>0</v>
      </c>
      <c r="BI66" s="22">
        <v>0</v>
      </c>
      <c r="BJ66" s="22">
        <v>0</v>
      </c>
      <c r="BK66" s="22">
        <v>0</v>
      </c>
      <c r="BL66" s="22">
        <v>0</v>
      </c>
      <c r="BM66" s="40">
        <v>0</v>
      </c>
      <c r="BN66" s="17">
        <v>0</v>
      </c>
      <c r="BO66" s="22">
        <v>0</v>
      </c>
      <c r="BP66" s="17">
        <v>0</v>
      </c>
      <c r="BQ66" s="17">
        <v>0</v>
      </c>
      <c r="BR66" s="17">
        <v>0</v>
      </c>
      <c r="BS66" s="41">
        <v>0</v>
      </c>
      <c r="BT66" s="17">
        <v>0</v>
      </c>
      <c r="BU66" s="22">
        <v>0</v>
      </c>
      <c r="BV66" s="17">
        <v>0</v>
      </c>
      <c r="BW66" s="17">
        <v>0</v>
      </c>
      <c r="BX66" s="17">
        <v>0</v>
      </c>
      <c r="BY66" s="41">
        <v>0</v>
      </c>
      <c r="BZ66" s="17">
        <v>0</v>
      </c>
      <c r="CA66" s="22">
        <v>0</v>
      </c>
      <c r="CB66" s="17">
        <v>0</v>
      </c>
      <c r="CC66" s="17">
        <v>0</v>
      </c>
      <c r="CD66" s="17">
        <v>0</v>
      </c>
      <c r="CE66" s="41">
        <v>0</v>
      </c>
      <c r="CF66" s="41" t="s">
        <v>51</v>
      </c>
      <c r="CG66" s="41" t="s">
        <v>51</v>
      </c>
      <c r="CH66" s="41" t="s">
        <v>51</v>
      </c>
      <c r="CI66" s="41" t="s">
        <v>51</v>
      </c>
      <c r="CJ66" s="41" t="s">
        <v>51</v>
      </c>
      <c r="CK66" s="41" t="s">
        <v>51</v>
      </c>
      <c r="CL66" s="17">
        <f t="shared" si="108"/>
        <v>0</v>
      </c>
      <c r="CM66" s="17">
        <f t="shared" ref="CM66:CM67" si="140">S66+AE66+AQ66+BC66+BO66+CA66</f>
        <v>0</v>
      </c>
      <c r="CN66" s="17">
        <f t="shared" ref="CN66:CN67" si="141">H66+AF66+AR66+BD66+BP66+CB66</f>
        <v>0</v>
      </c>
      <c r="CO66" s="17">
        <f t="shared" ref="CO66:CO67" si="142">U66+AG66+AS66+BE66+BQ66+CC66</f>
        <v>0</v>
      </c>
      <c r="CP66" s="17">
        <f t="shared" ref="CP66:CP67" si="143">V66+AH66+AT66+BF66+BR66+CD66</f>
        <v>0</v>
      </c>
      <c r="CQ66" s="37">
        <f t="shared" ref="CQ66:CQ67" si="144">W66+AI66+AU66+BG66+BS66+CE66</f>
        <v>0</v>
      </c>
      <c r="CR66" s="17">
        <f t="shared" ref="CR66:CR67" si="145">X66+AJ66+AV66+BH66+BT66+BZ66</f>
        <v>0</v>
      </c>
      <c r="CS66" s="17">
        <f t="shared" ref="CS66:CS67" si="146">Y66+AK66+AW66+BI66+BU66+CA66</f>
        <v>12.156758963010899</v>
      </c>
      <c r="CT66" s="17">
        <f t="shared" ref="CT66:CT67" si="147">Z66+AL66+AX66+BJ66+BV66+CB66</f>
        <v>0</v>
      </c>
      <c r="CU66" s="17">
        <f t="shared" ref="CU66:CU67" si="148">AA66+AM66+AY66+BK66+BW66+CC66</f>
        <v>0</v>
      </c>
      <c r="CV66" s="17">
        <f t="shared" ref="CV66:CV67" si="149">AB66+AN66+AZ66+BL66+BX66+CD66</f>
        <v>0</v>
      </c>
      <c r="CW66" s="37">
        <f t="shared" ref="CW66:CW67" si="150">AC66+AO66+BA66+BM66+BY66+CE66</f>
        <v>2</v>
      </c>
      <c r="CX66" s="114" t="s">
        <v>297</v>
      </c>
      <c r="CY66" s="79"/>
    </row>
    <row r="67" spans="1:103" s="2" customFormat="1" ht="15.75" customHeight="1" outlineLevel="1">
      <c r="A67" s="48" t="s">
        <v>304</v>
      </c>
      <c r="B67" s="102" t="s">
        <v>300</v>
      </c>
      <c r="C67" s="103" t="s">
        <v>268</v>
      </c>
      <c r="D67" s="22">
        <f t="shared" si="106"/>
        <v>0</v>
      </c>
      <c r="E67" s="22">
        <f t="shared" si="107"/>
        <v>12.893994707604401</v>
      </c>
      <c r="F67" s="17">
        <v>0</v>
      </c>
      <c r="G67" s="22">
        <v>0</v>
      </c>
      <c r="H67" s="17">
        <v>0</v>
      </c>
      <c r="I67" s="17">
        <v>0</v>
      </c>
      <c r="J67" s="17">
        <v>0</v>
      </c>
      <c r="K67" s="41">
        <v>0</v>
      </c>
      <c r="L67" s="17">
        <v>0</v>
      </c>
      <c r="M67" s="22">
        <v>0</v>
      </c>
      <c r="N67" s="17">
        <v>0</v>
      </c>
      <c r="O67" s="17">
        <v>0</v>
      </c>
      <c r="P67" s="17">
        <v>0</v>
      </c>
      <c r="Q67" s="41">
        <v>0</v>
      </c>
      <c r="R67" s="17">
        <v>0</v>
      </c>
      <c r="S67" s="22">
        <v>0</v>
      </c>
      <c r="T67" s="17">
        <v>0</v>
      </c>
      <c r="U67" s="17">
        <v>0</v>
      </c>
      <c r="V67" s="17">
        <v>0</v>
      </c>
      <c r="W67" s="41">
        <v>0</v>
      </c>
      <c r="X67" s="17">
        <v>0</v>
      </c>
      <c r="Y67" s="22">
        <v>0</v>
      </c>
      <c r="Z67" s="22">
        <v>0</v>
      </c>
      <c r="AA67" s="22">
        <v>0</v>
      </c>
      <c r="AB67" s="22">
        <v>0</v>
      </c>
      <c r="AC67" s="40">
        <v>0</v>
      </c>
      <c r="AD67" s="22">
        <v>0</v>
      </c>
      <c r="AE67" s="22">
        <v>0</v>
      </c>
      <c r="AF67" s="22">
        <v>0</v>
      </c>
      <c r="AG67" s="22">
        <v>0</v>
      </c>
      <c r="AH67" s="22">
        <v>0</v>
      </c>
      <c r="AI67" s="40">
        <v>0</v>
      </c>
      <c r="AJ67" s="22">
        <v>0</v>
      </c>
      <c r="AK67" s="22">
        <v>12.893994707604401</v>
      </c>
      <c r="AL67" s="22">
        <v>0</v>
      </c>
      <c r="AM67" s="22">
        <v>0</v>
      </c>
      <c r="AN67" s="22">
        <v>0</v>
      </c>
      <c r="AO67" s="40">
        <v>1</v>
      </c>
      <c r="AP67" s="22">
        <v>0</v>
      </c>
      <c r="AQ67" s="22">
        <v>0</v>
      </c>
      <c r="AR67" s="22">
        <v>0</v>
      </c>
      <c r="AS67" s="22">
        <v>0</v>
      </c>
      <c r="AT67" s="22">
        <v>0</v>
      </c>
      <c r="AU67" s="22">
        <v>0</v>
      </c>
      <c r="AV67" s="22">
        <v>0</v>
      </c>
      <c r="AW67" s="22">
        <v>0</v>
      </c>
      <c r="AX67" s="22">
        <v>0</v>
      </c>
      <c r="AY67" s="22">
        <v>0</v>
      </c>
      <c r="AZ67" s="22">
        <v>0</v>
      </c>
      <c r="BA67" s="40">
        <v>0</v>
      </c>
      <c r="BB67" s="17">
        <v>0</v>
      </c>
      <c r="BC67" s="22">
        <v>0</v>
      </c>
      <c r="BD67" s="17">
        <v>0</v>
      </c>
      <c r="BE67" s="17">
        <v>0</v>
      </c>
      <c r="BF67" s="17">
        <v>0</v>
      </c>
      <c r="BG67" s="41">
        <v>0</v>
      </c>
      <c r="BH67" s="22">
        <v>0</v>
      </c>
      <c r="BI67" s="22">
        <v>0</v>
      </c>
      <c r="BJ67" s="22">
        <v>0</v>
      </c>
      <c r="BK67" s="22">
        <v>0</v>
      </c>
      <c r="BL67" s="22">
        <v>0</v>
      </c>
      <c r="BM67" s="40">
        <v>0</v>
      </c>
      <c r="BN67" s="17">
        <v>0</v>
      </c>
      <c r="BO67" s="22">
        <v>0</v>
      </c>
      <c r="BP67" s="17">
        <v>0</v>
      </c>
      <c r="BQ67" s="17">
        <v>0</v>
      </c>
      <c r="BR67" s="17">
        <v>0</v>
      </c>
      <c r="BS67" s="41">
        <v>0</v>
      </c>
      <c r="BT67" s="17">
        <v>0</v>
      </c>
      <c r="BU67" s="22">
        <v>0</v>
      </c>
      <c r="BV67" s="17">
        <v>0</v>
      </c>
      <c r="BW67" s="17">
        <v>0</v>
      </c>
      <c r="BX67" s="17">
        <v>0</v>
      </c>
      <c r="BY67" s="41">
        <v>0</v>
      </c>
      <c r="BZ67" s="17">
        <v>0</v>
      </c>
      <c r="CA67" s="22">
        <v>0</v>
      </c>
      <c r="CB67" s="17">
        <v>0</v>
      </c>
      <c r="CC67" s="17">
        <v>0</v>
      </c>
      <c r="CD67" s="17">
        <v>0</v>
      </c>
      <c r="CE67" s="41">
        <v>0</v>
      </c>
      <c r="CF67" s="41" t="s">
        <v>51</v>
      </c>
      <c r="CG67" s="41" t="s">
        <v>51</v>
      </c>
      <c r="CH67" s="41" t="s">
        <v>51</v>
      </c>
      <c r="CI67" s="41" t="s">
        <v>51</v>
      </c>
      <c r="CJ67" s="41" t="s">
        <v>51</v>
      </c>
      <c r="CK67" s="41" t="s">
        <v>51</v>
      </c>
      <c r="CL67" s="17">
        <f t="shared" si="108"/>
        <v>0</v>
      </c>
      <c r="CM67" s="17">
        <f t="shared" si="140"/>
        <v>0</v>
      </c>
      <c r="CN67" s="17">
        <f t="shared" si="141"/>
        <v>0</v>
      </c>
      <c r="CO67" s="17">
        <f t="shared" si="142"/>
        <v>0</v>
      </c>
      <c r="CP67" s="17">
        <f t="shared" si="143"/>
        <v>0</v>
      </c>
      <c r="CQ67" s="17">
        <f t="shared" si="144"/>
        <v>0</v>
      </c>
      <c r="CR67" s="17">
        <f t="shared" si="145"/>
        <v>0</v>
      </c>
      <c r="CS67" s="17">
        <f t="shared" si="146"/>
        <v>12.893994707604401</v>
      </c>
      <c r="CT67" s="17">
        <f t="shared" si="147"/>
        <v>0</v>
      </c>
      <c r="CU67" s="17">
        <f t="shared" si="148"/>
        <v>0</v>
      </c>
      <c r="CV67" s="17">
        <f t="shared" si="149"/>
        <v>0</v>
      </c>
      <c r="CW67" s="37">
        <f t="shared" si="150"/>
        <v>1</v>
      </c>
      <c r="CX67" s="115"/>
      <c r="CY67" s="79"/>
    </row>
    <row r="68" spans="1:103" s="30" customFormat="1" ht="24" customHeight="1">
      <c r="A68" s="52" t="s">
        <v>304</v>
      </c>
      <c r="B68" s="18" t="s">
        <v>105</v>
      </c>
      <c r="C68" s="18" t="s">
        <v>100</v>
      </c>
      <c r="D68" s="24">
        <f t="shared" ref="D68:AI68" si="151">SUM(D69:D72)</f>
        <v>21.246807501920891</v>
      </c>
      <c r="E68" s="24">
        <f t="shared" si="151"/>
        <v>31.579631003059003</v>
      </c>
      <c r="F68" s="24">
        <f t="shared" si="151"/>
        <v>0</v>
      </c>
      <c r="G68" s="24">
        <f t="shared" si="151"/>
        <v>4.3863587162087505</v>
      </c>
      <c r="H68" s="24">
        <f t="shared" si="151"/>
        <v>0</v>
      </c>
      <c r="I68" s="24">
        <f t="shared" si="151"/>
        <v>0</v>
      </c>
      <c r="J68" s="24">
        <f t="shared" si="151"/>
        <v>0</v>
      </c>
      <c r="K68" s="39">
        <f t="shared" si="151"/>
        <v>40</v>
      </c>
      <c r="L68" s="24">
        <f t="shared" si="151"/>
        <v>0</v>
      </c>
      <c r="M68" s="24">
        <f t="shared" si="151"/>
        <v>4.1638000000000002</v>
      </c>
      <c r="N68" s="24">
        <f t="shared" si="151"/>
        <v>0</v>
      </c>
      <c r="O68" s="24">
        <f t="shared" si="151"/>
        <v>0</v>
      </c>
      <c r="P68" s="24">
        <f t="shared" si="151"/>
        <v>0</v>
      </c>
      <c r="Q68" s="39">
        <f t="shared" si="151"/>
        <v>40</v>
      </c>
      <c r="R68" s="24">
        <f t="shared" si="151"/>
        <v>0</v>
      </c>
      <c r="S68" s="24">
        <f t="shared" si="151"/>
        <v>5.7175218333426194</v>
      </c>
      <c r="T68" s="24">
        <f t="shared" si="151"/>
        <v>0</v>
      </c>
      <c r="U68" s="24">
        <f t="shared" si="151"/>
        <v>0</v>
      </c>
      <c r="V68" s="24">
        <f t="shared" si="151"/>
        <v>0</v>
      </c>
      <c r="W68" s="39">
        <f t="shared" si="151"/>
        <v>50</v>
      </c>
      <c r="X68" s="24">
        <f t="shared" si="151"/>
        <v>0</v>
      </c>
      <c r="Y68" s="24">
        <f t="shared" si="151"/>
        <v>9.4913830584602348</v>
      </c>
      <c r="Z68" s="24">
        <f t="shared" si="151"/>
        <v>0</v>
      </c>
      <c r="AA68" s="24">
        <f t="shared" si="151"/>
        <v>0</v>
      </c>
      <c r="AB68" s="24">
        <f t="shared" si="151"/>
        <v>0</v>
      </c>
      <c r="AC68" s="39">
        <f t="shared" si="151"/>
        <v>75</v>
      </c>
      <c r="AD68" s="24">
        <f t="shared" si="151"/>
        <v>0</v>
      </c>
      <c r="AE68" s="24">
        <f t="shared" si="151"/>
        <v>5.7871318912488832</v>
      </c>
      <c r="AF68" s="24">
        <f t="shared" si="151"/>
        <v>0</v>
      </c>
      <c r="AG68" s="24">
        <f t="shared" si="151"/>
        <v>0</v>
      </c>
      <c r="AH68" s="24">
        <f t="shared" si="151"/>
        <v>0</v>
      </c>
      <c r="AI68" s="39">
        <f t="shared" si="151"/>
        <v>47</v>
      </c>
      <c r="AJ68" s="24">
        <f t="shared" ref="AJ68:BO68" si="152">SUM(AJ69:AJ72)</f>
        <v>0</v>
      </c>
      <c r="AK68" s="24">
        <f t="shared" si="152"/>
        <v>9.100277041092907</v>
      </c>
      <c r="AL68" s="24">
        <f t="shared" si="152"/>
        <v>0</v>
      </c>
      <c r="AM68" s="24">
        <f t="shared" si="152"/>
        <v>0</v>
      </c>
      <c r="AN68" s="24">
        <f t="shared" si="152"/>
        <v>0</v>
      </c>
      <c r="AO68" s="39">
        <f t="shared" si="152"/>
        <v>67</v>
      </c>
      <c r="AP68" s="24">
        <f t="shared" si="152"/>
        <v>0</v>
      </c>
      <c r="AQ68" s="24">
        <f t="shared" si="152"/>
        <v>5.0257950611206361</v>
      </c>
      <c r="AR68" s="24">
        <f t="shared" si="152"/>
        <v>0</v>
      </c>
      <c r="AS68" s="24">
        <f t="shared" si="152"/>
        <v>0</v>
      </c>
      <c r="AT68" s="24">
        <f t="shared" si="152"/>
        <v>0</v>
      </c>
      <c r="AU68" s="39">
        <f t="shared" si="152"/>
        <v>40</v>
      </c>
      <c r="AV68" s="24">
        <f t="shared" si="152"/>
        <v>0</v>
      </c>
      <c r="AW68" s="24">
        <f t="shared" si="152"/>
        <v>8.494170903505859</v>
      </c>
      <c r="AX68" s="24">
        <f t="shared" si="152"/>
        <v>0</v>
      </c>
      <c r="AY68" s="24">
        <f t="shared" si="152"/>
        <v>0</v>
      </c>
      <c r="AZ68" s="24">
        <f t="shared" si="152"/>
        <v>0</v>
      </c>
      <c r="BA68" s="39">
        <f t="shared" si="152"/>
        <v>60</v>
      </c>
      <c r="BB68" s="24">
        <f t="shared" si="152"/>
        <v>0</v>
      </c>
      <c r="BC68" s="24">
        <f t="shared" si="152"/>
        <v>0</v>
      </c>
      <c r="BD68" s="24">
        <f t="shared" si="152"/>
        <v>0</v>
      </c>
      <c r="BE68" s="24">
        <f t="shared" si="152"/>
        <v>0</v>
      </c>
      <c r="BF68" s="24">
        <f t="shared" si="152"/>
        <v>0</v>
      </c>
      <c r="BG68" s="24">
        <f t="shared" si="152"/>
        <v>0</v>
      </c>
      <c r="BH68" s="24">
        <f t="shared" si="152"/>
        <v>0</v>
      </c>
      <c r="BI68" s="24">
        <f t="shared" si="152"/>
        <v>0</v>
      </c>
      <c r="BJ68" s="24">
        <f t="shared" si="152"/>
        <v>0</v>
      </c>
      <c r="BK68" s="24">
        <f t="shared" si="152"/>
        <v>0</v>
      </c>
      <c r="BL68" s="24">
        <f t="shared" si="152"/>
        <v>0</v>
      </c>
      <c r="BM68" s="24">
        <f t="shared" si="152"/>
        <v>0</v>
      </c>
      <c r="BN68" s="24">
        <f t="shared" si="152"/>
        <v>0</v>
      </c>
      <c r="BO68" s="24">
        <f t="shared" si="152"/>
        <v>0</v>
      </c>
      <c r="BP68" s="24">
        <f t="shared" ref="BP68:CE68" si="153">SUM(BP69:BP72)</f>
        <v>0</v>
      </c>
      <c r="BQ68" s="24">
        <f t="shared" si="153"/>
        <v>0</v>
      </c>
      <c r="BR68" s="24">
        <f t="shared" si="153"/>
        <v>0</v>
      </c>
      <c r="BS68" s="39">
        <f t="shared" si="153"/>
        <v>0</v>
      </c>
      <c r="BT68" s="24">
        <f t="shared" si="153"/>
        <v>0</v>
      </c>
      <c r="BU68" s="24">
        <f t="shared" si="153"/>
        <v>0</v>
      </c>
      <c r="BV68" s="24">
        <f t="shared" si="153"/>
        <v>0</v>
      </c>
      <c r="BW68" s="24">
        <f t="shared" si="153"/>
        <v>0</v>
      </c>
      <c r="BX68" s="24">
        <f t="shared" si="153"/>
        <v>0</v>
      </c>
      <c r="BY68" s="24">
        <f t="shared" si="153"/>
        <v>0</v>
      </c>
      <c r="BZ68" s="24">
        <f t="shared" si="153"/>
        <v>0</v>
      </c>
      <c r="CA68" s="24">
        <f t="shared" si="153"/>
        <v>0</v>
      </c>
      <c r="CB68" s="24">
        <f t="shared" si="153"/>
        <v>0</v>
      </c>
      <c r="CC68" s="24">
        <f t="shared" si="153"/>
        <v>0</v>
      </c>
      <c r="CD68" s="24">
        <f t="shared" si="153"/>
        <v>0</v>
      </c>
      <c r="CE68" s="39">
        <f t="shared" si="153"/>
        <v>0</v>
      </c>
      <c r="CF68" s="24" t="s">
        <v>51</v>
      </c>
      <c r="CG68" s="24" t="s">
        <v>51</v>
      </c>
      <c r="CH68" s="24" t="s">
        <v>51</v>
      </c>
      <c r="CI68" s="24" t="s">
        <v>51</v>
      </c>
      <c r="CJ68" s="24" t="s">
        <v>51</v>
      </c>
      <c r="CK68" s="24" t="s">
        <v>51</v>
      </c>
      <c r="CL68" s="24">
        <f t="shared" ref="CL68:CW68" si="154">SUM(CL69:CL72)</f>
        <v>0</v>
      </c>
      <c r="CM68" s="24">
        <f t="shared" si="154"/>
        <v>16.530448785712139</v>
      </c>
      <c r="CN68" s="24">
        <f t="shared" si="154"/>
        <v>0</v>
      </c>
      <c r="CO68" s="24">
        <f t="shared" si="154"/>
        <v>0</v>
      </c>
      <c r="CP68" s="24">
        <f t="shared" si="154"/>
        <v>0</v>
      </c>
      <c r="CQ68" s="24">
        <f t="shared" si="154"/>
        <v>137</v>
      </c>
      <c r="CR68" s="24">
        <f t="shared" si="154"/>
        <v>0</v>
      </c>
      <c r="CS68" s="24">
        <f t="shared" si="154"/>
        <v>27.085831003058999</v>
      </c>
      <c r="CT68" s="24">
        <f t="shared" si="154"/>
        <v>0</v>
      </c>
      <c r="CU68" s="24">
        <f t="shared" si="154"/>
        <v>0</v>
      </c>
      <c r="CV68" s="24">
        <f t="shared" si="154"/>
        <v>0</v>
      </c>
      <c r="CW68" s="24">
        <f t="shared" si="154"/>
        <v>202</v>
      </c>
      <c r="CX68" s="24" t="s">
        <v>51</v>
      </c>
      <c r="CY68" s="79"/>
    </row>
    <row r="69" spans="1:103" s="2" customFormat="1" ht="15.75">
      <c r="A69" s="48" t="s">
        <v>304</v>
      </c>
      <c r="B69" s="58" t="s">
        <v>159</v>
      </c>
      <c r="C69" s="71" t="s">
        <v>155</v>
      </c>
      <c r="D69" s="22">
        <f t="shared" si="106"/>
        <v>0.86060216420980817</v>
      </c>
      <c r="E69" s="22">
        <f t="shared" ref="E69:E72" si="155">L69+M69+X69+Y69+AJ69+AK69+AV69+AW69+BH69+BI69+BT69+BU69+BZ69+CA69</f>
        <v>0.84682697610135005</v>
      </c>
      <c r="F69" s="17">
        <v>0</v>
      </c>
      <c r="G69" s="22">
        <v>0</v>
      </c>
      <c r="H69" s="17">
        <v>0</v>
      </c>
      <c r="I69" s="17">
        <v>0</v>
      </c>
      <c r="J69" s="17">
        <v>0</v>
      </c>
      <c r="K69" s="41">
        <v>0</v>
      </c>
      <c r="L69" s="17">
        <v>0</v>
      </c>
      <c r="M69" s="22">
        <v>0</v>
      </c>
      <c r="N69" s="17">
        <v>0</v>
      </c>
      <c r="O69" s="17">
        <v>0</v>
      </c>
      <c r="P69" s="17">
        <v>0</v>
      </c>
      <c r="Q69" s="41">
        <v>0</v>
      </c>
      <c r="R69" s="17">
        <v>0</v>
      </c>
      <c r="S69" s="22">
        <v>0</v>
      </c>
      <c r="T69" s="17">
        <v>0</v>
      </c>
      <c r="U69" s="17">
        <v>0</v>
      </c>
      <c r="V69" s="17">
        <v>0</v>
      </c>
      <c r="W69" s="41">
        <v>0</v>
      </c>
      <c r="X69" s="17">
        <v>0</v>
      </c>
      <c r="Y69" s="22">
        <v>0</v>
      </c>
      <c r="Z69" s="17">
        <v>0</v>
      </c>
      <c r="AA69" s="17">
        <v>0</v>
      </c>
      <c r="AB69" s="17">
        <v>0</v>
      </c>
      <c r="AC69" s="41">
        <v>0</v>
      </c>
      <c r="AD69" s="17">
        <v>0</v>
      </c>
      <c r="AE69" s="22">
        <v>0.86060216420980817</v>
      </c>
      <c r="AF69" s="17">
        <v>0</v>
      </c>
      <c r="AG69" s="17">
        <v>0</v>
      </c>
      <c r="AH69" s="17">
        <v>0</v>
      </c>
      <c r="AI69" s="41">
        <v>6</v>
      </c>
      <c r="AJ69" s="17">
        <v>0</v>
      </c>
      <c r="AK69" s="22">
        <v>0.84682697610135005</v>
      </c>
      <c r="AL69" s="17">
        <v>0</v>
      </c>
      <c r="AM69" s="17">
        <v>0</v>
      </c>
      <c r="AN69" s="17">
        <v>0</v>
      </c>
      <c r="AO69" s="41">
        <v>6</v>
      </c>
      <c r="AP69" s="17">
        <v>0</v>
      </c>
      <c r="AQ69" s="22">
        <v>0</v>
      </c>
      <c r="AR69" s="17">
        <v>0</v>
      </c>
      <c r="AS69" s="17">
        <v>0</v>
      </c>
      <c r="AT69" s="17">
        <v>0</v>
      </c>
      <c r="AU69" s="41">
        <v>0</v>
      </c>
      <c r="AV69" s="17">
        <v>0</v>
      </c>
      <c r="AW69" s="22">
        <v>0</v>
      </c>
      <c r="AX69" s="17">
        <v>0</v>
      </c>
      <c r="AY69" s="17">
        <v>0</v>
      </c>
      <c r="AZ69" s="17">
        <v>0</v>
      </c>
      <c r="BA69" s="41">
        <v>0</v>
      </c>
      <c r="BB69" s="17">
        <v>0</v>
      </c>
      <c r="BC69" s="22">
        <v>0</v>
      </c>
      <c r="BD69" s="17">
        <v>0</v>
      </c>
      <c r="BE69" s="17">
        <v>0</v>
      </c>
      <c r="BF69" s="17">
        <v>0</v>
      </c>
      <c r="BG69" s="41">
        <v>0</v>
      </c>
      <c r="BH69" s="17">
        <v>0</v>
      </c>
      <c r="BI69" s="22">
        <v>0</v>
      </c>
      <c r="BJ69" s="17">
        <v>0</v>
      </c>
      <c r="BK69" s="17">
        <v>0</v>
      </c>
      <c r="BL69" s="17">
        <v>0</v>
      </c>
      <c r="BM69" s="41">
        <v>0</v>
      </c>
      <c r="BN69" s="17">
        <v>0</v>
      </c>
      <c r="BO69" s="22">
        <v>0</v>
      </c>
      <c r="BP69" s="17">
        <v>0</v>
      </c>
      <c r="BQ69" s="17">
        <v>0</v>
      </c>
      <c r="BR69" s="17">
        <v>0</v>
      </c>
      <c r="BS69" s="41">
        <v>0</v>
      </c>
      <c r="BT69" s="17">
        <v>0</v>
      </c>
      <c r="BU69" s="22">
        <v>0</v>
      </c>
      <c r="BV69" s="17">
        <v>0</v>
      </c>
      <c r="BW69" s="17">
        <v>0</v>
      </c>
      <c r="BX69" s="17">
        <v>0</v>
      </c>
      <c r="BY69" s="41">
        <v>0</v>
      </c>
      <c r="BZ69" s="17">
        <v>0</v>
      </c>
      <c r="CA69" s="22">
        <v>0</v>
      </c>
      <c r="CB69" s="17">
        <v>0</v>
      </c>
      <c r="CC69" s="17">
        <v>0</v>
      </c>
      <c r="CD69" s="17">
        <v>0</v>
      </c>
      <c r="CE69" s="41">
        <v>0</v>
      </c>
      <c r="CF69" s="41" t="s">
        <v>51</v>
      </c>
      <c r="CG69" s="41" t="s">
        <v>51</v>
      </c>
      <c r="CH69" s="41" t="s">
        <v>51</v>
      </c>
      <c r="CI69" s="41" t="s">
        <v>51</v>
      </c>
      <c r="CJ69" s="41" t="s">
        <v>51</v>
      </c>
      <c r="CK69" s="41" t="s">
        <v>51</v>
      </c>
      <c r="CL69" s="17">
        <f t="shared" ref="CL69:CL72" si="156">R69+AD69+AP69+BB69+BN69+BZ69</f>
        <v>0</v>
      </c>
      <c r="CM69" s="17">
        <f t="shared" ref="CM69:CM72" si="157">S69+AE69+AQ69+BC69+BO69+CA69</f>
        <v>0.86060216420980817</v>
      </c>
      <c r="CN69" s="17">
        <f t="shared" ref="CN69:CN72" si="158">H69+AF69+AR69+BD69+BP69+CB69</f>
        <v>0</v>
      </c>
      <c r="CO69" s="17">
        <f t="shared" ref="CO69:CO72" si="159">U69+AG69+AS69+BE69+BQ69+CC69</f>
        <v>0</v>
      </c>
      <c r="CP69" s="17">
        <f t="shared" ref="CP69:CP72" si="160">V69+AH69+AT69+BF69+BR69+CD69</f>
        <v>0</v>
      </c>
      <c r="CQ69" s="37">
        <f t="shared" ref="CQ69:CQ72" si="161">W69+AI69+AU69+BG69+BS69+CE69</f>
        <v>6</v>
      </c>
      <c r="CR69" s="17">
        <f t="shared" ref="CR69:CR72" si="162">X69+AJ69+AV69+BH69+BT69+BZ69</f>
        <v>0</v>
      </c>
      <c r="CS69" s="17">
        <f t="shared" ref="CS69:CS72" si="163">Y69+AK69+AW69+BI69+BU69+CA69</f>
        <v>0.84682697610135005</v>
      </c>
      <c r="CT69" s="17">
        <f t="shared" ref="CT69:CT72" si="164">Z69+AL69+AX69+BJ69+BV69+CB69</f>
        <v>0</v>
      </c>
      <c r="CU69" s="17">
        <f t="shared" ref="CU69:CU72" si="165">AA69+AM69+AY69+BK69+BW69+CC69</f>
        <v>0</v>
      </c>
      <c r="CV69" s="17">
        <f t="shared" ref="CV69:CV72" si="166">AB69+AN69+AZ69+BL69+BX69+CD69</f>
        <v>0</v>
      </c>
      <c r="CW69" s="41">
        <f t="shared" ref="CW69:CW72" si="167">AC69+AO69+BA69+BM69+BY69+CE69</f>
        <v>6</v>
      </c>
      <c r="CX69" s="22" t="s">
        <v>165</v>
      </c>
      <c r="CY69" s="79"/>
    </row>
    <row r="70" spans="1:103" s="2" customFormat="1" ht="30.75" customHeight="1">
      <c r="A70" s="48" t="s">
        <v>304</v>
      </c>
      <c r="B70" s="58" t="s">
        <v>160</v>
      </c>
      <c r="C70" s="61" t="s">
        <v>156</v>
      </c>
      <c r="D70" s="22">
        <f>G70+S70+AE70+AQ70+BC70+BO70+F70+R70+BB70+BN70+0.33</f>
        <v>0.45083346565694016</v>
      </c>
      <c r="E70" s="22">
        <f>L70+M70+X70+Y70+AJ70+AK70+AV70+AW70+BH70+BI70+BT70+BU70+BZ70+CA70+0.33</f>
        <v>0.448899350465922</v>
      </c>
      <c r="F70" s="17">
        <v>0</v>
      </c>
      <c r="G70" s="22">
        <v>0</v>
      </c>
      <c r="H70" s="17">
        <v>0</v>
      </c>
      <c r="I70" s="17">
        <v>0</v>
      </c>
      <c r="J70" s="17">
        <v>0</v>
      </c>
      <c r="K70" s="41">
        <v>0</v>
      </c>
      <c r="L70" s="17">
        <v>0</v>
      </c>
      <c r="M70" s="22">
        <v>0</v>
      </c>
      <c r="N70" s="17">
        <v>0</v>
      </c>
      <c r="O70" s="17">
        <v>0</v>
      </c>
      <c r="P70" s="17">
        <v>0</v>
      </c>
      <c r="Q70" s="41">
        <v>0</v>
      </c>
      <c r="R70" s="17">
        <v>0</v>
      </c>
      <c r="S70" s="22">
        <v>0</v>
      </c>
      <c r="T70" s="17">
        <v>0</v>
      </c>
      <c r="U70" s="17">
        <v>0</v>
      </c>
      <c r="V70" s="17">
        <v>0</v>
      </c>
      <c r="W70" s="41">
        <v>0</v>
      </c>
      <c r="X70" s="17">
        <v>0</v>
      </c>
      <c r="Y70" s="22">
        <v>0</v>
      </c>
      <c r="Z70" s="17">
        <v>0</v>
      </c>
      <c r="AA70" s="17">
        <v>0</v>
      </c>
      <c r="AB70" s="17">
        <v>0</v>
      </c>
      <c r="AC70" s="41">
        <v>0</v>
      </c>
      <c r="AD70" s="17">
        <v>0</v>
      </c>
      <c r="AE70" s="22">
        <v>0.12083346565694013</v>
      </c>
      <c r="AF70" s="17">
        <v>0</v>
      </c>
      <c r="AG70" s="17">
        <v>0</v>
      </c>
      <c r="AH70" s="17">
        <v>0</v>
      </c>
      <c r="AI70" s="41">
        <v>1</v>
      </c>
      <c r="AJ70" s="17">
        <v>0</v>
      </c>
      <c r="AK70" s="22">
        <v>0.118899350465922</v>
      </c>
      <c r="AL70" s="17">
        <v>0</v>
      </c>
      <c r="AM70" s="17">
        <v>0</v>
      </c>
      <c r="AN70" s="17">
        <v>0</v>
      </c>
      <c r="AO70" s="41">
        <v>1</v>
      </c>
      <c r="AP70" s="17">
        <v>0</v>
      </c>
      <c r="AQ70" s="22">
        <v>0</v>
      </c>
      <c r="AR70" s="17">
        <v>0</v>
      </c>
      <c r="AS70" s="17">
        <v>0</v>
      </c>
      <c r="AT70" s="17">
        <v>0</v>
      </c>
      <c r="AU70" s="41">
        <v>0</v>
      </c>
      <c r="AV70" s="17">
        <v>0</v>
      </c>
      <c r="AW70" s="22">
        <v>0</v>
      </c>
      <c r="AX70" s="17">
        <v>0</v>
      </c>
      <c r="AY70" s="17">
        <v>0</v>
      </c>
      <c r="AZ70" s="17">
        <v>0</v>
      </c>
      <c r="BA70" s="41">
        <v>0</v>
      </c>
      <c r="BB70" s="17">
        <v>0</v>
      </c>
      <c r="BC70" s="22">
        <v>0</v>
      </c>
      <c r="BD70" s="17">
        <v>0</v>
      </c>
      <c r="BE70" s="17">
        <v>0</v>
      </c>
      <c r="BF70" s="17">
        <v>0</v>
      </c>
      <c r="BG70" s="41">
        <v>0</v>
      </c>
      <c r="BH70" s="17">
        <v>0</v>
      </c>
      <c r="BI70" s="22">
        <v>0</v>
      </c>
      <c r="BJ70" s="17">
        <v>0</v>
      </c>
      <c r="BK70" s="17">
        <v>0</v>
      </c>
      <c r="BL70" s="17">
        <v>0</v>
      </c>
      <c r="BM70" s="41">
        <v>0</v>
      </c>
      <c r="BN70" s="17">
        <v>0</v>
      </c>
      <c r="BO70" s="22">
        <v>0</v>
      </c>
      <c r="BP70" s="17">
        <v>0</v>
      </c>
      <c r="BQ70" s="17">
        <v>0</v>
      </c>
      <c r="BR70" s="17">
        <v>0</v>
      </c>
      <c r="BS70" s="41">
        <v>0</v>
      </c>
      <c r="BT70" s="17">
        <v>0</v>
      </c>
      <c r="BU70" s="22">
        <v>0</v>
      </c>
      <c r="BV70" s="17">
        <v>0</v>
      </c>
      <c r="BW70" s="17">
        <v>0</v>
      </c>
      <c r="BX70" s="17">
        <v>0</v>
      </c>
      <c r="BY70" s="41">
        <v>0</v>
      </c>
      <c r="BZ70" s="17">
        <v>0</v>
      </c>
      <c r="CA70" s="22">
        <v>0</v>
      </c>
      <c r="CB70" s="17">
        <v>0</v>
      </c>
      <c r="CC70" s="17">
        <v>0</v>
      </c>
      <c r="CD70" s="17">
        <v>0</v>
      </c>
      <c r="CE70" s="41">
        <v>0</v>
      </c>
      <c r="CF70" s="41" t="s">
        <v>51</v>
      </c>
      <c r="CG70" s="41" t="s">
        <v>51</v>
      </c>
      <c r="CH70" s="41" t="s">
        <v>51</v>
      </c>
      <c r="CI70" s="41" t="s">
        <v>51</v>
      </c>
      <c r="CJ70" s="41" t="s">
        <v>51</v>
      </c>
      <c r="CK70" s="41" t="s">
        <v>51</v>
      </c>
      <c r="CL70" s="17">
        <f t="shared" si="156"/>
        <v>0</v>
      </c>
      <c r="CM70" s="17">
        <f t="shared" si="157"/>
        <v>0.12083346565694013</v>
      </c>
      <c r="CN70" s="17">
        <f t="shared" si="158"/>
        <v>0</v>
      </c>
      <c r="CO70" s="17">
        <f t="shared" si="159"/>
        <v>0</v>
      </c>
      <c r="CP70" s="17">
        <f t="shared" si="160"/>
        <v>0</v>
      </c>
      <c r="CQ70" s="37">
        <f t="shared" si="161"/>
        <v>1</v>
      </c>
      <c r="CR70" s="17">
        <f t="shared" si="162"/>
        <v>0</v>
      </c>
      <c r="CS70" s="17">
        <f t="shared" si="163"/>
        <v>0.118899350465922</v>
      </c>
      <c r="CT70" s="17">
        <f t="shared" si="164"/>
        <v>0</v>
      </c>
      <c r="CU70" s="17">
        <f t="shared" si="165"/>
        <v>0</v>
      </c>
      <c r="CV70" s="17">
        <f t="shared" si="166"/>
        <v>0</v>
      </c>
      <c r="CW70" s="41">
        <f t="shared" si="167"/>
        <v>1</v>
      </c>
      <c r="CX70" s="22" t="s">
        <v>165</v>
      </c>
      <c r="CY70" s="79"/>
    </row>
    <row r="71" spans="1:103" s="2" customFormat="1" ht="31.5">
      <c r="A71" s="48" t="s">
        <v>304</v>
      </c>
      <c r="B71" s="58" t="s">
        <v>305</v>
      </c>
      <c r="C71" s="61" t="s">
        <v>161</v>
      </c>
      <c r="D71" s="22">
        <f t="shared" si="106"/>
        <v>18.813086469126702</v>
      </c>
      <c r="E71" s="22">
        <f t="shared" si="155"/>
        <v>28.520363959908181</v>
      </c>
      <c r="F71" s="17">
        <v>0</v>
      </c>
      <c r="G71" s="22">
        <v>4.3863587162087505</v>
      </c>
      <c r="H71" s="17">
        <v>0</v>
      </c>
      <c r="I71" s="17">
        <v>0</v>
      </c>
      <c r="J71" s="17">
        <v>0</v>
      </c>
      <c r="K71" s="41">
        <v>40</v>
      </c>
      <c r="L71" s="17">
        <v>0</v>
      </c>
      <c r="M71" s="22">
        <v>4.1638000000000002</v>
      </c>
      <c r="N71" s="17">
        <v>0</v>
      </c>
      <c r="O71" s="17">
        <v>0</v>
      </c>
      <c r="P71" s="17">
        <v>0</v>
      </c>
      <c r="Q71" s="41">
        <v>40</v>
      </c>
      <c r="R71" s="17">
        <v>0</v>
      </c>
      <c r="S71" s="22">
        <v>4.5952364304151798</v>
      </c>
      <c r="T71" s="17">
        <v>0</v>
      </c>
      <c r="U71" s="17">
        <v>0</v>
      </c>
      <c r="V71" s="17">
        <v>0</v>
      </c>
      <c r="W71" s="41">
        <v>40</v>
      </c>
      <c r="X71" s="17">
        <v>0</v>
      </c>
      <c r="Y71" s="22">
        <v>7.7278423418766842</v>
      </c>
      <c r="Z71" s="17">
        <v>0</v>
      </c>
      <c r="AA71" s="17">
        <v>0</v>
      </c>
      <c r="AB71" s="17">
        <v>0</v>
      </c>
      <c r="AC71" s="41">
        <v>60</v>
      </c>
      <c r="AD71" s="17">
        <v>0</v>
      </c>
      <c r="AE71" s="22">
        <v>4.8056962613821348</v>
      </c>
      <c r="AF71" s="17">
        <v>0</v>
      </c>
      <c r="AG71" s="17">
        <v>0</v>
      </c>
      <c r="AH71" s="17">
        <v>0</v>
      </c>
      <c r="AI71" s="41">
        <v>40</v>
      </c>
      <c r="AJ71" s="17">
        <v>0</v>
      </c>
      <c r="AK71" s="22">
        <v>8.1345507145256342</v>
      </c>
      <c r="AL71" s="17">
        <v>0</v>
      </c>
      <c r="AM71" s="17">
        <v>0</v>
      </c>
      <c r="AN71" s="17">
        <v>0</v>
      </c>
      <c r="AO71" s="41">
        <v>60</v>
      </c>
      <c r="AP71" s="17">
        <v>0</v>
      </c>
      <c r="AQ71" s="22">
        <v>5.0257950611206361</v>
      </c>
      <c r="AR71" s="17">
        <v>0</v>
      </c>
      <c r="AS71" s="17">
        <v>0</v>
      </c>
      <c r="AT71" s="17">
        <v>0</v>
      </c>
      <c r="AU71" s="41">
        <v>40</v>
      </c>
      <c r="AV71" s="17">
        <v>0</v>
      </c>
      <c r="AW71" s="22">
        <v>8.494170903505859</v>
      </c>
      <c r="AX71" s="17">
        <v>0</v>
      </c>
      <c r="AY71" s="17">
        <v>0</v>
      </c>
      <c r="AZ71" s="17">
        <v>0</v>
      </c>
      <c r="BA71" s="41">
        <v>60</v>
      </c>
      <c r="BB71" s="17">
        <v>0</v>
      </c>
      <c r="BC71" s="22">
        <v>0</v>
      </c>
      <c r="BD71" s="17">
        <v>0</v>
      </c>
      <c r="BE71" s="17">
        <v>0</v>
      </c>
      <c r="BF71" s="17">
        <v>0</v>
      </c>
      <c r="BG71" s="41">
        <v>0</v>
      </c>
      <c r="BH71" s="17">
        <v>0</v>
      </c>
      <c r="BI71" s="22">
        <v>0</v>
      </c>
      <c r="BJ71" s="17">
        <v>0</v>
      </c>
      <c r="BK71" s="17">
        <v>0</v>
      </c>
      <c r="BL71" s="17">
        <v>0</v>
      </c>
      <c r="BM71" s="41">
        <v>0</v>
      </c>
      <c r="BN71" s="17">
        <v>0</v>
      </c>
      <c r="BO71" s="22">
        <v>0</v>
      </c>
      <c r="BP71" s="17">
        <v>0</v>
      </c>
      <c r="BQ71" s="17">
        <v>0</v>
      </c>
      <c r="BR71" s="17">
        <v>0</v>
      </c>
      <c r="BS71" s="41">
        <v>0</v>
      </c>
      <c r="BT71" s="17">
        <v>0</v>
      </c>
      <c r="BU71" s="22">
        <v>0</v>
      </c>
      <c r="BV71" s="17">
        <v>0</v>
      </c>
      <c r="BW71" s="17">
        <v>0</v>
      </c>
      <c r="BX71" s="17">
        <v>0</v>
      </c>
      <c r="BY71" s="41">
        <v>0</v>
      </c>
      <c r="BZ71" s="17">
        <v>0</v>
      </c>
      <c r="CA71" s="22">
        <v>0</v>
      </c>
      <c r="CB71" s="17">
        <v>0</v>
      </c>
      <c r="CC71" s="17">
        <v>0</v>
      </c>
      <c r="CD71" s="17">
        <v>0</v>
      </c>
      <c r="CE71" s="41">
        <v>0</v>
      </c>
      <c r="CF71" s="41" t="s">
        <v>51</v>
      </c>
      <c r="CG71" s="41" t="s">
        <v>51</v>
      </c>
      <c r="CH71" s="41" t="s">
        <v>51</v>
      </c>
      <c r="CI71" s="41" t="s">
        <v>51</v>
      </c>
      <c r="CJ71" s="41" t="s">
        <v>51</v>
      </c>
      <c r="CK71" s="41" t="s">
        <v>51</v>
      </c>
      <c r="CL71" s="17">
        <f t="shared" si="156"/>
        <v>0</v>
      </c>
      <c r="CM71" s="17">
        <f t="shared" si="157"/>
        <v>14.426727752917952</v>
      </c>
      <c r="CN71" s="17">
        <f t="shared" si="158"/>
        <v>0</v>
      </c>
      <c r="CO71" s="17">
        <f t="shared" si="159"/>
        <v>0</v>
      </c>
      <c r="CP71" s="17">
        <f t="shared" si="160"/>
        <v>0</v>
      </c>
      <c r="CQ71" s="37">
        <f t="shared" si="161"/>
        <v>120</v>
      </c>
      <c r="CR71" s="17">
        <f t="shared" si="162"/>
        <v>0</v>
      </c>
      <c r="CS71" s="17">
        <f t="shared" si="163"/>
        <v>24.356563959908179</v>
      </c>
      <c r="CT71" s="17">
        <f t="shared" si="164"/>
        <v>0</v>
      </c>
      <c r="CU71" s="17">
        <f t="shared" si="165"/>
        <v>0</v>
      </c>
      <c r="CV71" s="17">
        <f t="shared" si="166"/>
        <v>0</v>
      </c>
      <c r="CW71" s="41">
        <f t="shared" si="167"/>
        <v>180</v>
      </c>
      <c r="CX71" s="22" t="s">
        <v>285</v>
      </c>
      <c r="CY71" s="79"/>
    </row>
    <row r="72" spans="1:103" s="2" customFormat="1" ht="31.5">
      <c r="A72" s="48" t="s">
        <v>304</v>
      </c>
      <c r="B72" s="58" t="s">
        <v>306</v>
      </c>
      <c r="C72" s="61" t="s">
        <v>174</v>
      </c>
      <c r="D72" s="22">
        <f t="shared" si="106"/>
        <v>1.1222854029274401</v>
      </c>
      <c r="E72" s="22">
        <f t="shared" si="155"/>
        <v>1.7635407165835499</v>
      </c>
      <c r="F72" s="17">
        <v>0</v>
      </c>
      <c r="G72" s="22">
        <v>0</v>
      </c>
      <c r="H72" s="17">
        <v>0</v>
      </c>
      <c r="I72" s="17">
        <v>0</v>
      </c>
      <c r="J72" s="17">
        <v>0</v>
      </c>
      <c r="K72" s="41">
        <v>0</v>
      </c>
      <c r="L72" s="17">
        <v>0</v>
      </c>
      <c r="M72" s="22">
        <v>0</v>
      </c>
      <c r="N72" s="17">
        <v>0</v>
      </c>
      <c r="O72" s="17">
        <v>0</v>
      </c>
      <c r="P72" s="17">
        <v>0</v>
      </c>
      <c r="Q72" s="41">
        <v>0</v>
      </c>
      <c r="R72" s="17">
        <v>0</v>
      </c>
      <c r="S72" s="22">
        <v>1.1222854029274401</v>
      </c>
      <c r="T72" s="17">
        <v>0</v>
      </c>
      <c r="U72" s="17">
        <v>0</v>
      </c>
      <c r="V72" s="17">
        <v>0</v>
      </c>
      <c r="W72" s="41">
        <v>10</v>
      </c>
      <c r="X72" s="17">
        <v>0</v>
      </c>
      <c r="Y72" s="22">
        <v>1.7635407165835499</v>
      </c>
      <c r="Z72" s="17">
        <v>0</v>
      </c>
      <c r="AA72" s="17">
        <v>0</v>
      </c>
      <c r="AB72" s="17">
        <v>0</v>
      </c>
      <c r="AC72" s="41">
        <v>15</v>
      </c>
      <c r="AD72" s="17">
        <v>0</v>
      </c>
      <c r="AE72" s="22">
        <v>0</v>
      </c>
      <c r="AF72" s="17">
        <v>0</v>
      </c>
      <c r="AG72" s="17">
        <v>0</v>
      </c>
      <c r="AH72" s="17">
        <v>0</v>
      </c>
      <c r="AI72" s="41">
        <v>0</v>
      </c>
      <c r="AJ72" s="17">
        <v>0</v>
      </c>
      <c r="AK72" s="22">
        <v>0</v>
      </c>
      <c r="AL72" s="17">
        <v>0</v>
      </c>
      <c r="AM72" s="17">
        <v>0</v>
      </c>
      <c r="AN72" s="17">
        <v>0</v>
      </c>
      <c r="AO72" s="41">
        <v>0</v>
      </c>
      <c r="AP72" s="17">
        <v>0</v>
      </c>
      <c r="AQ72" s="22">
        <v>0</v>
      </c>
      <c r="AR72" s="17">
        <v>0</v>
      </c>
      <c r="AS72" s="17">
        <v>0</v>
      </c>
      <c r="AT72" s="17">
        <v>0</v>
      </c>
      <c r="AU72" s="41">
        <v>0</v>
      </c>
      <c r="AV72" s="17">
        <v>0</v>
      </c>
      <c r="AW72" s="22">
        <v>0</v>
      </c>
      <c r="AX72" s="17">
        <v>0</v>
      </c>
      <c r="AY72" s="17">
        <v>0</v>
      </c>
      <c r="AZ72" s="17">
        <v>0</v>
      </c>
      <c r="BA72" s="41">
        <v>0</v>
      </c>
      <c r="BB72" s="17">
        <v>0</v>
      </c>
      <c r="BC72" s="22">
        <v>0</v>
      </c>
      <c r="BD72" s="17">
        <v>0</v>
      </c>
      <c r="BE72" s="17">
        <v>0</v>
      </c>
      <c r="BF72" s="17">
        <v>0</v>
      </c>
      <c r="BG72" s="41">
        <v>0</v>
      </c>
      <c r="BH72" s="17">
        <v>0</v>
      </c>
      <c r="BI72" s="22">
        <v>0</v>
      </c>
      <c r="BJ72" s="17">
        <v>0</v>
      </c>
      <c r="BK72" s="17">
        <v>0</v>
      </c>
      <c r="BL72" s="17">
        <v>0</v>
      </c>
      <c r="BM72" s="41">
        <v>0</v>
      </c>
      <c r="BN72" s="17">
        <v>0</v>
      </c>
      <c r="BO72" s="22">
        <v>0</v>
      </c>
      <c r="BP72" s="17">
        <v>0</v>
      </c>
      <c r="BQ72" s="17">
        <v>0</v>
      </c>
      <c r="BR72" s="17">
        <v>0</v>
      </c>
      <c r="BS72" s="41">
        <v>0</v>
      </c>
      <c r="BT72" s="17">
        <v>0</v>
      </c>
      <c r="BU72" s="22">
        <v>0</v>
      </c>
      <c r="BV72" s="17">
        <v>0</v>
      </c>
      <c r="BW72" s="17">
        <v>0</v>
      </c>
      <c r="BX72" s="17">
        <v>0</v>
      </c>
      <c r="BY72" s="41">
        <v>0</v>
      </c>
      <c r="BZ72" s="17">
        <v>0</v>
      </c>
      <c r="CA72" s="22">
        <v>0</v>
      </c>
      <c r="CB72" s="17">
        <v>0</v>
      </c>
      <c r="CC72" s="17">
        <v>0</v>
      </c>
      <c r="CD72" s="17">
        <v>0</v>
      </c>
      <c r="CE72" s="41">
        <v>0</v>
      </c>
      <c r="CF72" s="41" t="s">
        <v>51</v>
      </c>
      <c r="CG72" s="41" t="s">
        <v>51</v>
      </c>
      <c r="CH72" s="41" t="s">
        <v>51</v>
      </c>
      <c r="CI72" s="41" t="s">
        <v>51</v>
      </c>
      <c r="CJ72" s="41" t="s">
        <v>51</v>
      </c>
      <c r="CK72" s="41" t="s">
        <v>51</v>
      </c>
      <c r="CL72" s="17">
        <f t="shared" si="156"/>
        <v>0</v>
      </c>
      <c r="CM72" s="17">
        <f t="shared" si="157"/>
        <v>1.1222854029274401</v>
      </c>
      <c r="CN72" s="17">
        <f t="shared" si="158"/>
        <v>0</v>
      </c>
      <c r="CO72" s="17">
        <f t="shared" si="159"/>
        <v>0</v>
      </c>
      <c r="CP72" s="17">
        <f t="shared" si="160"/>
        <v>0</v>
      </c>
      <c r="CQ72" s="37">
        <f t="shared" si="161"/>
        <v>10</v>
      </c>
      <c r="CR72" s="17">
        <f t="shared" si="162"/>
        <v>0</v>
      </c>
      <c r="CS72" s="17">
        <f t="shared" si="163"/>
        <v>1.7635407165835499</v>
      </c>
      <c r="CT72" s="17">
        <f t="shared" si="164"/>
        <v>0</v>
      </c>
      <c r="CU72" s="17">
        <f t="shared" si="165"/>
        <v>0</v>
      </c>
      <c r="CV72" s="17">
        <f t="shared" si="166"/>
        <v>0</v>
      </c>
      <c r="CW72" s="41">
        <f t="shared" si="167"/>
        <v>15</v>
      </c>
      <c r="CX72" s="22" t="s">
        <v>286</v>
      </c>
      <c r="CY72" s="79"/>
    </row>
    <row r="73" spans="1:103" s="30" customFormat="1" ht="15.75">
      <c r="A73" s="52" t="s">
        <v>304</v>
      </c>
      <c r="B73" s="18" t="s">
        <v>106</v>
      </c>
      <c r="C73" s="18" t="s">
        <v>100</v>
      </c>
      <c r="D73" s="24">
        <f t="shared" ref="D73:AI73" si="168">SUM(D74:D77)</f>
        <v>7.8819743154338697</v>
      </c>
      <c r="E73" s="24">
        <f t="shared" si="168"/>
        <v>10.680132227828967</v>
      </c>
      <c r="F73" s="34">
        <f t="shared" si="168"/>
        <v>0</v>
      </c>
      <c r="G73" s="24">
        <f t="shared" si="168"/>
        <v>0</v>
      </c>
      <c r="H73" s="34">
        <f t="shared" si="168"/>
        <v>0</v>
      </c>
      <c r="I73" s="34">
        <f t="shared" si="168"/>
        <v>0</v>
      </c>
      <c r="J73" s="34">
        <f t="shared" si="168"/>
        <v>0</v>
      </c>
      <c r="K73" s="36">
        <f t="shared" si="168"/>
        <v>0</v>
      </c>
      <c r="L73" s="34">
        <f t="shared" si="168"/>
        <v>0</v>
      </c>
      <c r="M73" s="24">
        <f t="shared" si="168"/>
        <v>0</v>
      </c>
      <c r="N73" s="34">
        <f t="shared" si="168"/>
        <v>0</v>
      </c>
      <c r="O73" s="34">
        <f t="shared" si="168"/>
        <v>0</v>
      </c>
      <c r="P73" s="34">
        <f t="shared" si="168"/>
        <v>0</v>
      </c>
      <c r="Q73" s="36">
        <f t="shared" si="168"/>
        <v>0</v>
      </c>
      <c r="R73" s="34">
        <f t="shared" si="168"/>
        <v>0</v>
      </c>
      <c r="S73" s="24">
        <f t="shared" si="168"/>
        <v>7.2443359821005364</v>
      </c>
      <c r="T73" s="34">
        <f t="shared" si="168"/>
        <v>0</v>
      </c>
      <c r="U73" s="34">
        <f t="shared" si="168"/>
        <v>0</v>
      </c>
      <c r="V73" s="34">
        <f t="shared" si="168"/>
        <v>0</v>
      </c>
      <c r="W73" s="36">
        <f t="shared" si="168"/>
        <v>4</v>
      </c>
      <c r="X73" s="34">
        <f t="shared" si="168"/>
        <v>0</v>
      </c>
      <c r="Y73" s="24">
        <f t="shared" ref="Y73" si="169">SUM(Y74:Y77)</f>
        <v>10.014078719912678</v>
      </c>
      <c r="Z73" s="34">
        <f t="shared" si="168"/>
        <v>0</v>
      </c>
      <c r="AA73" s="34">
        <f t="shared" si="168"/>
        <v>0</v>
      </c>
      <c r="AB73" s="34">
        <f t="shared" si="168"/>
        <v>0</v>
      </c>
      <c r="AC73" s="36">
        <f t="shared" si="168"/>
        <v>4</v>
      </c>
      <c r="AD73" s="34">
        <f t="shared" si="168"/>
        <v>0</v>
      </c>
      <c r="AE73" s="24">
        <f t="shared" si="168"/>
        <v>0.63763833333333342</v>
      </c>
      <c r="AF73" s="34">
        <f t="shared" si="168"/>
        <v>0</v>
      </c>
      <c r="AG73" s="34">
        <f t="shared" si="168"/>
        <v>0</v>
      </c>
      <c r="AH73" s="34">
        <f t="shared" si="168"/>
        <v>0</v>
      </c>
      <c r="AI73" s="36">
        <f t="shared" si="168"/>
        <v>4</v>
      </c>
      <c r="AJ73" s="34">
        <f t="shared" ref="AJ73:BO73" si="170">SUM(AJ74:AJ77)</f>
        <v>0</v>
      </c>
      <c r="AK73" s="24">
        <f t="shared" si="170"/>
        <v>0.66605350791628992</v>
      </c>
      <c r="AL73" s="34">
        <f t="shared" si="170"/>
        <v>0</v>
      </c>
      <c r="AM73" s="34">
        <f t="shared" si="170"/>
        <v>0</v>
      </c>
      <c r="AN73" s="34">
        <f t="shared" si="170"/>
        <v>0</v>
      </c>
      <c r="AO73" s="36">
        <f t="shared" si="170"/>
        <v>4</v>
      </c>
      <c r="AP73" s="34">
        <f t="shared" si="170"/>
        <v>0</v>
      </c>
      <c r="AQ73" s="24">
        <f t="shared" si="170"/>
        <v>0</v>
      </c>
      <c r="AR73" s="34">
        <f t="shared" si="170"/>
        <v>0</v>
      </c>
      <c r="AS73" s="34">
        <f t="shared" si="170"/>
        <v>0</v>
      </c>
      <c r="AT73" s="34">
        <f t="shared" si="170"/>
        <v>0</v>
      </c>
      <c r="AU73" s="36">
        <f t="shared" si="170"/>
        <v>0</v>
      </c>
      <c r="AV73" s="34">
        <f t="shared" si="170"/>
        <v>0</v>
      </c>
      <c r="AW73" s="24">
        <f t="shared" si="170"/>
        <v>0</v>
      </c>
      <c r="AX73" s="34">
        <f t="shared" si="170"/>
        <v>0</v>
      </c>
      <c r="AY73" s="34">
        <f t="shared" si="170"/>
        <v>0</v>
      </c>
      <c r="AZ73" s="34">
        <f t="shared" si="170"/>
        <v>0</v>
      </c>
      <c r="BA73" s="36">
        <f t="shared" si="170"/>
        <v>0</v>
      </c>
      <c r="BB73" s="34">
        <f t="shared" si="170"/>
        <v>0</v>
      </c>
      <c r="BC73" s="24">
        <f t="shared" si="170"/>
        <v>0</v>
      </c>
      <c r="BD73" s="34">
        <f t="shared" si="170"/>
        <v>0</v>
      </c>
      <c r="BE73" s="34">
        <f t="shared" si="170"/>
        <v>0</v>
      </c>
      <c r="BF73" s="34">
        <f t="shared" si="170"/>
        <v>0</v>
      </c>
      <c r="BG73" s="39">
        <f t="shared" si="170"/>
        <v>0</v>
      </c>
      <c r="BH73" s="34">
        <f t="shared" si="170"/>
        <v>0</v>
      </c>
      <c r="BI73" s="24">
        <f t="shared" si="170"/>
        <v>0</v>
      </c>
      <c r="BJ73" s="34">
        <f t="shared" si="170"/>
        <v>0</v>
      </c>
      <c r="BK73" s="34">
        <f t="shared" si="170"/>
        <v>0</v>
      </c>
      <c r="BL73" s="34">
        <f t="shared" si="170"/>
        <v>0</v>
      </c>
      <c r="BM73" s="39">
        <f t="shared" si="170"/>
        <v>0</v>
      </c>
      <c r="BN73" s="34">
        <f t="shared" si="170"/>
        <v>0</v>
      </c>
      <c r="BO73" s="24">
        <f t="shared" si="170"/>
        <v>0</v>
      </c>
      <c r="BP73" s="34">
        <f t="shared" ref="BP73:CE73" si="171">SUM(BP74:BP77)</f>
        <v>0</v>
      </c>
      <c r="BQ73" s="34">
        <f t="shared" si="171"/>
        <v>0</v>
      </c>
      <c r="BR73" s="34">
        <f t="shared" si="171"/>
        <v>0</v>
      </c>
      <c r="BS73" s="36">
        <f t="shared" si="171"/>
        <v>0</v>
      </c>
      <c r="BT73" s="34">
        <f t="shared" si="171"/>
        <v>0</v>
      </c>
      <c r="BU73" s="24">
        <f t="shared" si="171"/>
        <v>0</v>
      </c>
      <c r="BV73" s="34">
        <f t="shared" si="171"/>
        <v>0</v>
      </c>
      <c r="BW73" s="34">
        <f t="shared" si="171"/>
        <v>0</v>
      </c>
      <c r="BX73" s="34">
        <f t="shared" si="171"/>
        <v>0</v>
      </c>
      <c r="BY73" s="39">
        <f t="shared" si="171"/>
        <v>0</v>
      </c>
      <c r="BZ73" s="34">
        <f t="shared" si="171"/>
        <v>0</v>
      </c>
      <c r="CA73" s="24">
        <f t="shared" si="171"/>
        <v>0</v>
      </c>
      <c r="CB73" s="34">
        <f t="shared" si="171"/>
        <v>0</v>
      </c>
      <c r="CC73" s="34">
        <f t="shared" si="171"/>
        <v>0</v>
      </c>
      <c r="CD73" s="34">
        <f t="shared" si="171"/>
        <v>0</v>
      </c>
      <c r="CE73" s="36">
        <f t="shared" si="171"/>
        <v>0</v>
      </c>
      <c r="CF73" s="34" t="s">
        <v>51</v>
      </c>
      <c r="CG73" s="34" t="s">
        <v>51</v>
      </c>
      <c r="CH73" s="34" t="s">
        <v>51</v>
      </c>
      <c r="CI73" s="34" t="s">
        <v>51</v>
      </c>
      <c r="CJ73" s="34" t="s">
        <v>51</v>
      </c>
      <c r="CK73" s="34" t="s">
        <v>51</v>
      </c>
      <c r="CL73" s="34">
        <f t="shared" ref="CL73:CW73" si="172">SUM(CL74:CL77)</f>
        <v>0</v>
      </c>
      <c r="CM73" s="34">
        <f t="shared" si="172"/>
        <v>7.8819743154338697</v>
      </c>
      <c r="CN73" s="34">
        <f t="shared" si="172"/>
        <v>0</v>
      </c>
      <c r="CO73" s="34">
        <f t="shared" si="172"/>
        <v>0</v>
      </c>
      <c r="CP73" s="34">
        <f t="shared" si="172"/>
        <v>0</v>
      </c>
      <c r="CQ73" s="36">
        <f t="shared" si="172"/>
        <v>8</v>
      </c>
      <c r="CR73" s="34">
        <f t="shared" si="172"/>
        <v>0</v>
      </c>
      <c r="CS73" s="34">
        <f t="shared" si="172"/>
        <v>10.680132227828967</v>
      </c>
      <c r="CT73" s="34">
        <f t="shared" si="172"/>
        <v>0</v>
      </c>
      <c r="CU73" s="34">
        <f t="shared" si="172"/>
        <v>0</v>
      </c>
      <c r="CV73" s="34">
        <f t="shared" si="172"/>
        <v>0</v>
      </c>
      <c r="CW73" s="36">
        <f t="shared" si="172"/>
        <v>8</v>
      </c>
      <c r="CX73" s="24" t="s">
        <v>51</v>
      </c>
      <c r="CY73" s="79"/>
    </row>
    <row r="74" spans="1:103" s="2" customFormat="1" ht="15.75">
      <c r="A74" s="48" t="s">
        <v>304</v>
      </c>
      <c r="B74" s="51" t="s">
        <v>166</v>
      </c>
      <c r="C74" s="61" t="s">
        <v>157</v>
      </c>
      <c r="D74" s="22">
        <f t="shared" si="106"/>
        <v>0.63763833333333342</v>
      </c>
      <c r="E74" s="22">
        <f t="shared" ref="E74:E77" si="173">L74+M74+X74+Y74+AJ74+AK74+AV74+AW74+BH74+BI74+BT74+BU74+BZ74+CA74</f>
        <v>0.66605350791628992</v>
      </c>
      <c r="F74" s="17">
        <v>0</v>
      </c>
      <c r="G74" s="22">
        <v>0</v>
      </c>
      <c r="H74" s="17">
        <v>0</v>
      </c>
      <c r="I74" s="17">
        <v>0</v>
      </c>
      <c r="J74" s="17">
        <v>0</v>
      </c>
      <c r="K74" s="41">
        <v>0</v>
      </c>
      <c r="L74" s="17">
        <v>0</v>
      </c>
      <c r="M74" s="22">
        <v>0</v>
      </c>
      <c r="N74" s="17">
        <v>0</v>
      </c>
      <c r="O74" s="17">
        <v>0</v>
      </c>
      <c r="P74" s="17">
        <v>0</v>
      </c>
      <c r="Q74" s="41">
        <v>0</v>
      </c>
      <c r="R74" s="17">
        <v>0</v>
      </c>
      <c r="S74" s="22">
        <v>0</v>
      </c>
      <c r="T74" s="17">
        <v>0</v>
      </c>
      <c r="U74" s="17">
        <v>0</v>
      </c>
      <c r="V74" s="17">
        <v>0</v>
      </c>
      <c r="W74" s="41">
        <v>0</v>
      </c>
      <c r="X74" s="17">
        <v>0</v>
      </c>
      <c r="Y74" s="22">
        <v>0</v>
      </c>
      <c r="Z74" s="17">
        <v>0</v>
      </c>
      <c r="AA74" s="17">
        <v>0</v>
      </c>
      <c r="AB74" s="17">
        <v>0</v>
      </c>
      <c r="AC74" s="41">
        <v>0</v>
      </c>
      <c r="AD74" s="17">
        <v>0</v>
      </c>
      <c r="AE74" s="22">
        <v>0.63763833333333342</v>
      </c>
      <c r="AF74" s="17">
        <v>0</v>
      </c>
      <c r="AG74" s="17">
        <v>0</v>
      </c>
      <c r="AH74" s="17">
        <v>0</v>
      </c>
      <c r="AI74" s="41">
        <v>4</v>
      </c>
      <c r="AJ74" s="17">
        <v>0</v>
      </c>
      <c r="AK74" s="22">
        <v>0.66605350791628992</v>
      </c>
      <c r="AL74" s="17">
        <v>0</v>
      </c>
      <c r="AM74" s="17">
        <v>0</v>
      </c>
      <c r="AN74" s="17">
        <v>0</v>
      </c>
      <c r="AO74" s="41">
        <v>4</v>
      </c>
      <c r="AP74" s="17">
        <v>0</v>
      </c>
      <c r="AQ74" s="22">
        <v>0</v>
      </c>
      <c r="AR74" s="17">
        <v>0</v>
      </c>
      <c r="AS74" s="17">
        <v>0</v>
      </c>
      <c r="AT74" s="17">
        <v>0</v>
      </c>
      <c r="AU74" s="41">
        <v>0</v>
      </c>
      <c r="AV74" s="17">
        <v>0</v>
      </c>
      <c r="AW74" s="22">
        <v>0</v>
      </c>
      <c r="AX74" s="17">
        <v>0</v>
      </c>
      <c r="AY74" s="17">
        <v>0</v>
      </c>
      <c r="AZ74" s="17">
        <v>0</v>
      </c>
      <c r="BA74" s="41">
        <v>0</v>
      </c>
      <c r="BB74" s="17">
        <v>0</v>
      </c>
      <c r="BC74" s="22">
        <v>0</v>
      </c>
      <c r="BD74" s="17">
        <v>0</v>
      </c>
      <c r="BE74" s="17">
        <v>0</v>
      </c>
      <c r="BF74" s="17">
        <v>0</v>
      </c>
      <c r="BG74" s="41">
        <v>0</v>
      </c>
      <c r="BH74" s="17">
        <v>0</v>
      </c>
      <c r="BI74" s="22">
        <v>0</v>
      </c>
      <c r="BJ74" s="17">
        <v>0</v>
      </c>
      <c r="BK74" s="17">
        <v>0</v>
      </c>
      <c r="BL74" s="17">
        <v>0</v>
      </c>
      <c r="BM74" s="41">
        <v>0</v>
      </c>
      <c r="BN74" s="17">
        <v>0</v>
      </c>
      <c r="BO74" s="22">
        <v>0</v>
      </c>
      <c r="BP74" s="17">
        <v>0</v>
      </c>
      <c r="BQ74" s="17">
        <v>0</v>
      </c>
      <c r="BR74" s="17">
        <v>0</v>
      </c>
      <c r="BS74" s="41">
        <v>0</v>
      </c>
      <c r="BT74" s="17">
        <v>0</v>
      </c>
      <c r="BU74" s="22">
        <v>0</v>
      </c>
      <c r="BV74" s="17">
        <v>0</v>
      </c>
      <c r="BW74" s="17">
        <v>0</v>
      </c>
      <c r="BX74" s="17">
        <v>0</v>
      </c>
      <c r="BY74" s="41">
        <v>0</v>
      </c>
      <c r="BZ74" s="17">
        <v>0</v>
      </c>
      <c r="CA74" s="22">
        <v>0</v>
      </c>
      <c r="CB74" s="17">
        <v>0</v>
      </c>
      <c r="CC74" s="17">
        <v>0</v>
      </c>
      <c r="CD74" s="17">
        <v>0</v>
      </c>
      <c r="CE74" s="41">
        <v>0</v>
      </c>
      <c r="CF74" s="41" t="s">
        <v>51</v>
      </c>
      <c r="CG74" s="41" t="s">
        <v>51</v>
      </c>
      <c r="CH74" s="41" t="s">
        <v>51</v>
      </c>
      <c r="CI74" s="41" t="s">
        <v>51</v>
      </c>
      <c r="CJ74" s="41" t="s">
        <v>51</v>
      </c>
      <c r="CK74" s="41" t="s">
        <v>51</v>
      </c>
      <c r="CL74" s="17">
        <f t="shared" ref="CL74:CL77" si="174">AD74+AP74+BB74+BN74+BZ74</f>
        <v>0</v>
      </c>
      <c r="CM74" s="17">
        <f t="shared" ref="CM74:CM77" si="175">S74+AE74+AQ74+BC74+BO74+CA74</f>
        <v>0.63763833333333342</v>
      </c>
      <c r="CN74" s="17">
        <f t="shared" ref="CN74:CN77" si="176">AF74+AR74+BD74+BP74+CB74</f>
        <v>0</v>
      </c>
      <c r="CO74" s="17">
        <f t="shared" ref="CO74:CO77" si="177">AG74+AS74+BE74+BQ74+CC74</f>
        <v>0</v>
      </c>
      <c r="CP74" s="17">
        <f t="shared" ref="CP74:CP77" si="178">V74+AH74+AT74+BF74+BR74+CD74</f>
        <v>0</v>
      </c>
      <c r="CQ74" s="37">
        <f t="shared" ref="CQ74:CQ77" si="179">W74+AI74+AU74+BG74+BS74+CE74</f>
        <v>4</v>
      </c>
      <c r="CR74" s="17">
        <f t="shared" ref="CR74:CR77" si="180">X74+AJ74+AV74+BH74+BT74+BZ74</f>
        <v>0</v>
      </c>
      <c r="CS74" s="17">
        <f t="shared" ref="CS74:CS77" si="181">Y74+AK74+AW74+BI74+BU74+CA74</f>
        <v>0.66605350791628992</v>
      </c>
      <c r="CT74" s="17">
        <f t="shared" ref="CT74:CT77" si="182">Z74+AL74+AX74+BJ74+BV74+CB74</f>
        <v>0</v>
      </c>
      <c r="CU74" s="17">
        <f t="shared" ref="CU74:CU77" si="183">AA74+AM74+AY74+BK74+BW74+CC74</f>
        <v>0</v>
      </c>
      <c r="CV74" s="17">
        <f t="shared" ref="CV74:CV77" si="184">AB74+AN74+AZ74+BL74+BX74+CD74</f>
        <v>0</v>
      </c>
      <c r="CW74" s="41">
        <f t="shared" ref="CW74:CW77" si="185">AC74+AO74+BA74+BM74+BY74+CE74</f>
        <v>4</v>
      </c>
      <c r="CX74" s="22" t="s">
        <v>165</v>
      </c>
      <c r="CY74" s="79"/>
    </row>
    <row r="75" spans="1:103" s="2" customFormat="1" ht="15.75">
      <c r="A75" s="48" t="s">
        <v>304</v>
      </c>
      <c r="B75" s="73" t="s">
        <v>176</v>
      </c>
      <c r="C75" s="74" t="s">
        <v>177</v>
      </c>
      <c r="D75" s="22">
        <f t="shared" si="106"/>
        <v>0.85879086981828778</v>
      </c>
      <c r="E75" s="22">
        <f t="shared" si="173"/>
        <v>0.82960990225940168</v>
      </c>
      <c r="F75" s="17">
        <v>0</v>
      </c>
      <c r="G75" s="22">
        <v>0</v>
      </c>
      <c r="H75" s="17">
        <v>0</v>
      </c>
      <c r="I75" s="17">
        <v>0</v>
      </c>
      <c r="J75" s="17">
        <v>0</v>
      </c>
      <c r="K75" s="41">
        <v>0</v>
      </c>
      <c r="L75" s="17">
        <v>0</v>
      </c>
      <c r="M75" s="22">
        <v>0</v>
      </c>
      <c r="N75" s="17">
        <v>0</v>
      </c>
      <c r="O75" s="17">
        <v>0</v>
      </c>
      <c r="P75" s="17">
        <v>0</v>
      </c>
      <c r="Q75" s="41">
        <v>0</v>
      </c>
      <c r="R75" s="17">
        <v>0</v>
      </c>
      <c r="S75" s="22">
        <v>0.85879086981828778</v>
      </c>
      <c r="T75" s="17">
        <v>0</v>
      </c>
      <c r="U75" s="17">
        <v>0</v>
      </c>
      <c r="V75" s="17">
        <v>0</v>
      </c>
      <c r="W75" s="37">
        <v>2</v>
      </c>
      <c r="X75" s="17">
        <v>0</v>
      </c>
      <c r="Y75" s="22">
        <v>0.82960990225940168</v>
      </c>
      <c r="Z75" s="17">
        <v>0</v>
      </c>
      <c r="AA75" s="17">
        <v>0</v>
      </c>
      <c r="AB75" s="17">
        <v>0</v>
      </c>
      <c r="AC75" s="37">
        <v>2</v>
      </c>
      <c r="AD75" s="17">
        <v>0</v>
      </c>
      <c r="AE75" s="22">
        <v>0</v>
      </c>
      <c r="AF75" s="17">
        <v>0</v>
      </c>
      <c r="AG75" s="17">
        <v>0</v>
      </c>
      <c r="AH75" s="17">
        <v>0</v>
      </c>
      <c r="AI75" s="37">
        <v>0</v>
      </c>
      <c r="AJ75" s="17">
        <v>0</v>
      </c>
      <c r="AK75" s="22">
        <v>0</v>
      </c>
      <c r="AL75" s="17">
        <v>0</v>
      </c>
      <c r="AM75" s="17">
        <v>0</v>
      </c>
      <c r="AN75" s="17">
        <v>0</v>
      </c>
      <c r="AO75" s="37">
        <v>0</v>
      </c>
      <c r="AP75" s="17">
        <v>0</v>
      </c>
      <c r="AQ75" s="22">
        <v>0</v>
      </c>
      <c r="AR75" s="17">
        <v>0</v>
      </c>
      <c r="AS75" s="17">
        <v>0</v>
      </c>
      <c r="AT75" s="17">
        <v>0</v>
      </c>
      <c r="AU75" s="37">
        <v>0</v>
      </c>
      <c r="AV75" s="17">
        <v>0</v>
      </c>
      <c r="AW75" s="22">
        <v>0</v>
      </c>
      <c r="AX75" s="17">
        <v>0</v>
      </c>
      <c r="AY75" s="17">
        <v>0</v>
      </c>
      <c r="AZ75" s="17">
        <v>0</v>
      </c>
      <c r="BA75" s="37">
        <v>0</v>
      </c>
      <c r="BB75" s="17">
        <v>0</v>
      </c>
      <c r="BC75" s="22">
        <v>0</v>
      </c>
      <c r="BD75" s="17">
        <v>0</v>
      </c>
      <c r="BE75" s="17">
        <v>0</v>
      </c>
      <c r="BF75" s="17">
        <v>0</v>
      </c>
      <c r="BG75" s="37">
        <v>0</v>
      </c>
      <c r="BH75" s="17">
        <v>0</v>
      </c>
      <c r="BI75" s="22">
        <v>0</v>
      </c>
      <c r="BJ75" s="17">
        <v>0</v>
      </c>
      <c r="BK75" s="17">
        <v>0</v>
      </c>
      <c r="BL75" s="17">
        <v>0</v>
      </c>
      <c r="BM75" s="37">
        <v>0</v>
      </c>
      <c r="BN75" s="17">
        <v>0</v>
      </c>
      <c r="BO75" s="22">
        <v>0</v>
      </c>
      <c r="BP75" s="17">
        <v>0</v>
      </c>
      <c r="BQ75" s="17">
        <v>0</v>
      </c>
      <c r="BR75" s="17">
        <v>0</v>
      </c>
      <c r="BS75" s="17">
        <v>0</v>
      </c>
      <c r="BT75" s="17">
        <v>0</v>
      </c>
      <c r="BU75" s="22">
        <v>0</v>
      </c>
      <c r="BV75" s="17">
        <v>0</v>
      </c>
      <c r="BW75" s="17">
        <v>0</v>
      </c>
      <c r="BX75" s="17">
        <v>0</v>
      </c>
      <c r="BY75" s="37">
        <v>0</v>
      </c>
      <c r="BZ75" s="17">
        <v>0</v>
      </c>
      <c r="CA75" s="22">
        <v>0</v>
      </c>
      <c r="CB75" s="17">
        <v>0</v>
      </c>
      <c r="CC75" s="17">
        <v>0</v>
      </c>
      <c r="CD75" s="17">
        <v>0</v>
      </c>
      <c r="CE75" s="17">
        <v>0</v>
      </c>
      <c r="CF75" s="17" t="s">
        <v>51</v>
      </c>
      <c r="CG75" s="17" t="s">
        <v>51</v>
      </c>
      <c r="CH75" s="17" t="s">
        <v>51</v>
      </c>
      <c r="CI75" s="17" t="s">
        <v>51</v>
      </c>
      <c r="CJ75" s="17" t="s">
        <v>51</v>
      </c>
      <c r="CK75" s="17" t="s">
        <v>51</v>
      </c>
      <c r="CL75" s="17">
        <f t="shared" si="174"/>
        <v>0</v>
      </c>
      <c r="CM75" s="17">
        <f t="shared" si="175"/>
        <v>0.85879086981828778</v>
      </c>
      <c r="CN75" s="17">
        <f t="shared" si="176"/>
        <v>0</v>
      </c>
      <c r="CO75" s="17">
        <f t="shared" si="177"/>
        <v>0</v>
      </c>
      <c r="CP75" s="17">
        <f t="shared" si="178"/>
        <v>0</v>
      </c>
      <c r="CQ75" s="17">
        <f t="shared" si="179"/>
        <v>2</v>
      </c>
      <c r="CR75" s="17">
        <f t="shared" si="180"/>
        <v>0</v>
      </c>
      <c r="CS75" s="17">
        <f t="shared" si="181"/>
        <v>0.82960990225940168</v>
      </c>
      <c r="CT75" s="17">
        <f t="shared" si="182"/>
        <v>0</v>
      </c>
      <c r="CU75" s="17">
        <f t="shared" si="183"/>
        <v>0</v>
      </c>
      <c r="CV75" s="17">
        <f t="shared" si="184"/>
        <v>0</v>
      </c>
      <c r="CW75" s="41">
        <f t="shared" si="185"/>
        <v>2</v>
      </c>
      <c r="CX75" s="22" t="s">
        <v>165</v>
      </c>
      <c r="CY75" s="79"/>
    </row>
    <row r="76" spans="1:103" s="2" customFormat="1" ht="15.75">
      <c r="A76" s="48" t="s">
        <v>304</v>
      </c>
      <c r="B76" s="73" t="s">
        <v>178</v>
      </c>
      <c r="C76" s="74" t="s">
        <v>179</v>
      </c>
      <c r="D76" s="22">
        <f t="shared" si="106"/>
        <v>2.1980451122822484</v>
      </c>
      <c r="E76" s="22">
        <f t="shared" si="173"/>
        <v>4.7016291567724178</v>
      </c>
      <c r="F76" s="17">
        <v>0</v>
      </c>
      <c r="G76" s="22">
        <v>0</v>
      </c>
      <c r="H76" s="17">
        <v>0</v>
      </c>
      <c r="I76" s="17">
        <v>0</v>
      </c>
      <c r="J76" s="17">
        <v>0</v>
      </c>
      <c r="K76" s="41">
        <v>0</v>
      </c>
      <c r="L76" s="17">
        <v>0</v>
      </c>
      <c r="M76" s="22">
        <v>0</v>
      </c>
      <c r="N76" s="17">
        <v>0</v>
      </c>
      <c r="O76" s="17">
        <v>0</v>
      </c>
      <c r="P76" s="17">
        <v>0</v>
      </c>
      <c r="Q76" s="41">
        <v>0</v>
      </c>
      <c r="R76" s="17">
        <v>0</v>
      </c>
      <c r="S76" s="22">
        <v>2.1980451122822484</v>
      </c>
      <c r="T76" s="17">
        <v>0</v>
      </c>
      <c r="U76" s="17">
        <v>0</v>
      </c>
      <c r="V76" s="17">
        <v>0</v>
      </c>
      <c r="W76" s="37">
        <v>1</v>
      </c>
      <c r="X76" s="17">
        <v>0</v>
      </c>
      <c r="Y76" s="22">
        <v>4.7016291567724178</v>
      </c>
      <c r="Z76" s="17">
        <v>0</v>
      </c>
      <c r="AA76" s="17">
        <v>0</v>
      </c>
      <c r="AB76" s="17">
        <v>0</v>
      </c>
      <c r="AC76" s="37">
        <v>1</v>
      </c>
      <c r="AD76" s="17">
        <v>0</v>
      </c>
      <c r="AE76" s="22">
        <v>0</v>
      </c>
      <c r="AF76" s="17">
        <v>0</v>
      </c>
      <c r="AG76" s="17">
        <v>0</v>
      </c>
      <c r="AH76" s="17">
        <v>0</v>
      </c>
      <c r="AI76" s="37">
        <v>0</v>
      </c>
      <c r="AJ76" s="17">
        <v>0</v>
      </c>
      <c r="AK76" s="22">
        <v>0</v>
      </c>
      <c r="AL76" s="17">
        <v>0</v>
      </c>
      <c r="AM76" s="17">
        <v>0</v>
      </c>
      <c r="AN76" s="17">
        <v>0</v>
      </c>
      <c r="AO76" s="37">
        <v>0</v>
      </c>
      <c r="AP76" s="17">
        <v>0</v>
      </c>
      <c r="AQ76" s="22">
        <v>0</v>
      </c>
      <c r="AR76" s="17">
        <v>0</v>
      </c>
      <c r="AS76" s="17">
        <v>0</v>
      </c>
      <c r="AT76" s="17">
        <v>0</v>
      </c>
      <c r="AU76" s="37">
        <v>0</v>
      </c>
      <c r="AV76" s="17">
        <v>0</v>
      </c>
      <c r="AW76" s="22">
        <v>0</v>
      </c>
      <c r="AX76" s="17">
        <v>0</v>
      </c>
      <c r="AY76" s="17">
        <v>0</v>
      </c>
      <c r="AZ76" s="17">
        <v>0</v>
      </c>
      <c r="BA76" s="37">
        <v>0</v>
      </c>
      <c r="BB76" s="17">
        <v>0</v>
      </c>
      <c r="BC76" s="22">
        <v>0</v>
      </c>
      <c r="BD76" s="17">
        <v>0</v>
      </c>
      <c r="BE76" s="17">
        <v>0</v>
      </c>
      <c r="BF76" s="17">
        <v>0</v>
      </c>
      <c r="BG76" s="37">
        <v>0</v>
      </c>
      <c r="BH76" s="17">
        <v>0</v>
      </c>
      <c r="BI76" s="22">
        <v>0</v>
      </c>
      <c r="BJ76" s="17">
        <v>0</v>
      </c>
      <c r="BK76" s="17">
        <v>0</v>
      </c>
      <c r="BL76" s="17">
        <v>0</v>
      </c>
      <c r="BM76" s="37">
        <v>0</v>
      </c>
      <c r="BN76" s="17">
        <v>0</v>
      </c>
      <c r="BO76" s="22">
        <v>0</v>
      </c>
      <c r="BP76" s="17">
        <v>0</v>
      </c>
      <c r="BQ76" s="17">
        <v>0</v>
      </c>
      <c r="BR76" s="17">
        <v>0</v>
      </c>
      <c r="BS76" s="17">
        <v>0</v>
      </c>
      <c r="BT76" s="17">
        <v>0</v>
      </c>
      <c r="BU76" s="22">
        <v>0</v>
      </c>
      <c r="BV76" s="17">
        <v>0</v>
      </c>
      <c r="BW76" s="17">
        <v>0</v>
      </c>
      <c r="BX76" s="17">
        <v>0</v>
      </c>
      <c r="BY76" s="37">
        <v>0</v>
      </c>
      <c r="BZ76" s="17">
        <v>0</v>
      </c>
      <c r="CA76" s="22">
        <v>0</v>
      </c>
      <c r="CB76" s="17">
        <v>0</v>
      </c>
      <c r="CC76" s="17">
        <v>0</v>
      </c>
      <c r="CD76" s="17">
        <v>0</v>
      </c>
      <c r="CE76" s="17">
        <v>0</v>
      </c>
      <c r="CF76" s="17" t="s">
        <v>51</v>
      </c>
      <c r="CG76" s="17" t="s">
        <v>51</v>
      </c>
      <c r="CH76" s="17" t="s">
        <v>51</v>
      </c>
      <c r="CI76" s="17" t="s">
        <v>51</v>
      </c>
      <c r="CJ76" s="17" t="s">
        <v>51</v>
      </c>
      <c r="CK76" s="17" t="s">
        <v>51</v>
      </c>
      <c r="CL76" s="17">
        <f t="shared" si="174"/>
        <v>0</v>
      </c>
      <c r="CM76" s="17">
        <f t="shared" si="175"/>
        <v>2.1980451122822484</v>
      </c>
      <c r="CN76" s="17">
        <f t="shared" si="176"/>
        <v>0</v>
      </c>
      <c r="CO76" s="17">
        <f t="shared" si="177"/>
        <v>0</v>
      </c>
      <c r="CP76" s="17">
        <f t="shared" si="178"/>
        <v>0</v>
      </c>
      <c r="CQ76" s="17">
        <f t="shared" si="179"/>
        <v>1</v>
      </c>
      <c r="CR76" s="17">
        <f t="shared" si="180"/>
        <v>0</v>
      </c>
      <c r="CS76" s="17">
        <f t="shared" si="181"/>
        <v>4.7016291567724178</v>
      </c>
      <c r="CT76" s="17">
        <f t="shared" si="182"/>
        <v>0</v>
      </c>
      <c r="CU76" s="17">
        <f t="shared" si="183"/>
        <v>0</v>
      </c>
      <c r="CV76" s="17">
        <f t="shared" si="184"/>
        <v>0</v>
      </c>
      <c r="CW76" s="41">
        <f t="shared" si="185"/>
        <v>1</v>
      </c>
      <c r="CX76" s="22" t="s">
        <v>165</v>
      </c>
      <c r="CY76" s="79"/>
    </row>
    <row r="77" spans="1:103" s="2" customFormat="1" ht="15.75">
      <c r="A77" s="48" t="s">
        <v>304</v>
      </c>
      <c r="B77" s="73" t="s">
        <v>180</v>
      </c>
      <c r="C77" s="74" t="s">
        <v>181</v>
      </c>
      <c r="D77" s="22">
        <f t="shared" si="106"/>
        <v>4.1875</v>
      </c>
      <c r="E77" s="22">
        <f t="shared" si="173"/>
        <v>4.4828396608808578</v>
      </c>
      <c r="F77" s="17">
        <v>0</v>
      </c>
      <c r="G77" s="22">
        <v>0</v>
      </c>
      <c r="H77" s="17">
        <v>0</v>
      </c>
      <c r="I77" s="17">
        <v>0</v>
      </c>
      <c r="J77" s="17">
        <v>0</v>
      </c>
      <c r="K77" s="41">
        <v>0</v>
      </c>
      <c r="L77" s="17">
        <v>0</v>
      </c>
      <c r="M77" s="22">
        <v>0</v>
      </c>
      <c r="N77" s="17">
        <v>0</v>
      </c>
      <c r="O77" s="17">
        <v>0</v>
      </c>
      <c r="P77" s="17">
        <v>0</v>
      </c>
      <c r="Q77" s="41">
        <v>0</v>
      </c>
      <c r="R77" s="17">
        <v>0</v>
      </c>
      <c r="S77" s="22">
        <v>4.1875</v>
      </c>
      <c r="T77" s="17">
        <v>0</v>
      </c>
      <c r="U77" s="17">
        <v>0</v>
      </c>
      <c r="V77" s="17">
        <v>0</v>
      </c>
      <c r="W77" s="37">
        <v>1</v>
      </c>
      <c r="X77" s="17">
        <v>0</v>
      </c>
      <c r="Y77" s="22">
        <v>4.4828396608808578</v>
      </c>
      <c r="Z77" s="17">
        <v>0</v>
      </c>
      <c r="AA77" s="17">
        <v>0</v>
      </c>
      <c r="AB77" s="17">
        <v>0</v>
      </c>
      <c r="AC77" s="37">
        <v>1</v>
      </c>
      <c r="AD77" s="17">
        <v>0</v>
      </c>
      <c r="AE77" s="22">
        <v>0</v>
      </c>
      <c r="AF77" s="17">
        <v>0</v>
      </c>
      <c r="AG77" s="17">
        <v>0</v>
      </c>
      <c r="AH77" s="17">
        <v>0</v>
      </c>
      <c r="AI77" s="37">
        <v>0</v>
      </c>
      <c r="AJ77" s="17">
        <v>0</v>
      </c>
      <c r="AK77" s="22">
        <v>0</v>
      </c>
      <c r="AL77" s="17">
        <v>0</v>
      </c>
      <c r="AM77" s="17">
        <v>0</v>
      </c>
      <c r="AN77" s="17">
        <v>0</v>
      </c>
      <c r="AO77" s="37">
        <v>0</v>
      </c>
      <c r="AP77" s="17">
        <v>0</v>
      </c>
      <c r="AQ77" s="22">
        <v>0</v>
      </c>
      <c r="AR77" s="17">
        <v>0</v>
      </c>
      <c r="AS77" s="17">
        <v>0</v>
      </c>
      <c r="AT77" s="17">
        <v>0</v>
      </c>
      <c r="AU77" s="37">
        <v>0</v>
      </c>
      <c r="AV77" s="17">
        <v>0</v>
      </c>
      <c r="AW77" s="22">
        <v>0</v>
      </c>
      <c r="AX77" s="17">
        <v>0</v>
      </c>
      <c r="AY77" s="17">
        <v>0</v>
      </c>
      <c r="AZ77" s="17">
        <v>0</v>
      </c>
      <c r="BA77" s="37">
        <v>0</v>
      </c>
      <c r="BB77" s="17">
        <v>0</v>
      </c>
      <c r="BC77" s="22">
        <v>0</v>
      </c>
      <c r="BD77" s="17">
        <v>0</v>
      </c>
      <c r="BE77" s="17">
        <v>0</v>
      </c>
      <c r="BF77" s="17">
        <v>0</v>
      </c>
      <c r="BG77" s="37">
        <v>0</v>
      </c>
      <c r="BH77" s="17">
        <v>0</v>
      </c>
      <c r="BI77" s="22">
        <v>0</v>
      </c>
      <c r="BJ77" s="17">
        <v>0</v>
      </c>
      <c r="BK77" s="17">
        <v>0</v>
      </c>
      <c r="BL77" s="17">
        <v>0</v>
      </c>
      <c r="BM77" s="37">
        <v>0</v>
      </c>
      <c r="BN77" s="17">
        <v>0</v>
      </c>
      <c r="BO77" s="22">
        <v>0</v>
      </c>
      <c r="BP77" s="17">
        <v>0</v>
      </c>
      <c r="BQ77" s="17">
        <v>0</v>
      </c>
      <c r="BR77" s="17">
        <v>0</v>
      </c>
      <c r="BS77" s="17">
        <v>0</v>
      </c>
      <c r="BT77" s="17">
        <v>0</v>
      </c>
      <c r="BU77" s="22">
        <v>0</v>
      </c>
      <c r="BV77" s="17">
        <v>0</v>
      </c>
      <c r="BW77" s="17">
        <v>0</v>
      </c>
      <c r="BX77" s="17">
        <v>0</v>
      </c>
      <c r="BY77" s="37">
        <v>0</v>
      </c>
      <c r="BZ77" s="17">
        <v>0</v>
      </c>
      <c r="CA77" s="22">
        <v>0</v>
      </c>
      <c r="CB77" s="17">
        <v>0</v>
      </c>
      <c r="CC77" s="17">
        <v>0</v>
      </c>
      <c r="CD77" s="17">
        <v>0</v>
      </c>
      <c r="CE77" s="17">
        <v>0</v>
      </c>
      <c r="CF77" s="17" t="s">
        <v>51</v>
      </c>
      <c r="CG77" s="17" t="s">
        <v>51</v>
      </c>
      <c r="CH77" s="17" t="s">
        <v>51</v>
      </c>
      <c r="CI77" s="17" t="s">
        <v>51</v>
      </c>
      <c r="CJ77" s="17" t="s">
        <v>51</v>
      </c>
      <c r="CK77" s="17" t="s">
        <v>51</v>
      </c>
      <c r="CL77" s="17">
        <f t="shared" si="174"/>
        <v>0</v>
      </c>
      <c r="CM77" s="17">
        <f t="shared" si="175"/>
        <v>4.1875</v>
      </c>
      <c r="CN77" s="17">
        <f t="shared" si="176"/>
        <v>0</v>
      </c>
      <c r="CO77" s="17">
        <f t="shared" si="177"/>
        <v>0</v>
      </c>
      <c r="CP77" s="17">
        <f t="shared" si="178"/>
        <v>0</v>
      </c>
      <c r="CQ77" s="17">
        <f t="shared" si="179"/>
        <v>1</v>
      </c>
      <c r="CR77" s="17">
        <f t="shared" si="180"/>
        <v>0</v>
      </c>
      <c r="CS77" s="17">
        <f t="shared" si="181"/>
        <v>4.4828396608808578</v>
      </c>
      <c r="CT77" s="17">
        <f t="shared" si="182"/>
        <v>0</v>
      </c>
      <c r="CU77" s="17">
        <f t="shared" si="183"/>
        <v>0</v>
      </c>
      <c r="CV77" s="17">
        <f t="shared" si="184"/>
        <v>0</v>
      </c>
      <c r="CW77" s="41">
        <f t="shared" si="185"/>
        <v>1</v>
      </c>
      <c r="CX77" s="22" t="s">
        <v>165</v>
      </c>
      <c r="CY77" s="79"/>
    </row>
    <row r="78" spans="1:103" s="30" customFormat="1" ht="24" customHeight="1">
      <c r="A78" s="52" t="s">
        <v>304</v>
      </c>
      <c r="B78" s="18" t="s">
        <v>112</v>
      </c>
      <c r="C78" s="18" t="s">
        <v>100</v>
      </c>
      <c r="D78" s="24">
        <f t="shared" ref="D78:AI78" si="186">SUM(D79:D86)</f>
        <v>4.0344033861244126</v>
      </c>
      <c r="E78" s="24">
        <f t="shared" si="186"/>
        <v>3.1649465306706874</v>
      </c>
      <c r="F78" s="24">
        <f t="shared" si="186"/>
        <v>0</v>
      </c>
      <c r="G78" s="24">
        <f t="shared" si="186"/>
        <v>0</v>
      </c>
      <c r="H78" s="24">
        <f t="shared" si="186"/>
        <v>0</v>
      </c>
      <c r="I78" s="24">
        <f t="shared" si="186"/>
        <v>0</v>
      </c>
      <c r="J78" s="24">
        <f t="shared" si="186"/>
        <v>0</v>
      </c>
      <c r="K78" s="36">
        <f t="shared" si="186"/>
        <v>0</v>
      </c>
      <c r="L78" s="24">
        <f t="shared" si="186"/>
        <v>0</v>
      </c>
      <c r="M78" s="24">
        <f t="shared" si="186"/>
        <v>0</v>
      </c>
      <c r="N78" s="24">
        <f t="shared" si="186"/>
        <v>0</v>
      </c>
      <c r="O78" s="24">
        <f t="shared" si="186"/>
        <v>0</v>
      </c>
      <c r="P78" s="24">
        <f t="shared" si="186"/>
        <v>0</v>
      </c>
      <c r="Q78" s="36">
        <f t="shared" si="186"/>
        <v>0</v>
      </c>
      <c r="R78" s="24">
        <f t="shared" si="186"/>
        <v>0</v>
      </c>
      <c r="S78" s="24">
        <f t="shared" si="186"/>
        <v>0</v>
      </c>
      <c r="T78" s="24">
        <f t="shared" si="186"/>
        <v>0</v>
      </c>
      <c r="U78" s="24">
        <f t="shared" si="186"/>
        <v>0</v>
      </c>
      <c r="V78" s="24">
        <f t="shared" si="186"/>
        <v>0</v>
      </c>
      <c r="W78" s="36">
        <f t="shared" si="186"/>
        <v>0</v>
      </c>
      <c r="X78" s="24">
        <f t="shared" si="186"/>
        <v>0</v>
      </c>
      <c r="Y78" s="24">
        <f t="shared" ref="Y78" si="187">SUM(Y79:Y86)</f>
        <v>0</v>
      </c>
      <c r="Z78" s="24">
        <f t="shared" si="186"/>
        <v>0</v>
      </c>
      <c r="AA78" s="24">
        <f t="shared" si="186"/>
        <v>0</v>
      </c>
      <c r="AB78" s="24">
        <f t="shared" si="186"/>
        <v>0</v>
      </c>
      <c r="AC78" s="36">
        <f t="shared" si="186"/>
        <v>0</v>
      </c>
      <c r="AD78" s="24">
        <f t="shared" si="186"/>
        <v>0</v>
      </c>
      <c r="AE78" s="24">
        <f t="shared" si="186"/>
        <v>0.94189493771164745</v>
      </c>
      <c r="AF78" s="24">
        <f t="shared" si="186"/>
        <v>0</v>
      </c>
      <c r="AG78" s="24">
        <f t="shared" si="186"/>
        <v>0</v>
      </c>
      <c r="AH78" s="24">
        <f t="shared" si="186"/>
        <v>0</v>
      </c>
      <c r="AI78" s="36">
        <f t="shared" si="186"/>
        <v>2</v>
      </c>
      <c r="AJ78" s="24">
        <f t="shared" ref="AJ78:BO78" si="188">SUM(AJ79:AJ86)</f>
        <v>0</v>
      </c>
      <c r="AK78" s="24">
        <f t="shared" si="188"/>
        <v>0</v>
      </c>
      <c r="AL78" s="24">
        <f t="shared" si="188"/>
        <v>0</v>
      </c>
      <c r="AM78" s="24">
        <f t="shared" si="188"/>
        <v>0</v>
      </c>
      <c r="AN78" s="24">
        <f t="shared" si="188"/>
        <v>0</v>
      </c>
      <c r="AO78" s="36">
        <f t="shared" si="188"/>
        <v>0</v>
      </c>
      <c r="AP78" s="24">
        <f t="shared" si="188"/>
        <v>0</v>
      </c>
      <c r="AQ78" s="24">
        <f t="shared" si="188"/>
        <v>0.9850333164177707</v>
      </c>
      <c r="AR78" s="24">
        <f t="shared" si="188"/>
        <v>0</v>
      </c>
      <c r="AS78" s="24">
        <f t="shared" si="188"/>
        <v>0</v>
      </c>
      <c r="AT78" s="24">
        <f t="shared" si="188"/>
        <v>0</v>
      </c>
      <c r="AU78" s="36">
        <f t="shared" si="188"/>
        <v>2</v>
      </c>
      <c r="AV78" s="24">
        <f t="shared" si="188"/>
        <v>0</v>
      </c>
      <c r="AW78" s="24">
        <f t="shared" si="188"/>
        <v>1.0096871490857455</v>
      </c>
      <c r="AX78" s="24">
        <f t="shared" si="188"/>
        <v>0</v>
      </c>
      <c r="AY78" s="24">
        <f t="shared" si="188"/>
        <v>0</v>
      </c>
      <c r="AZ78" s="24">
        <f t="shared" si="188"/>
        <v>0</v>
      </c>
      <c r="BA78" s="36">
        <f t="shared" si="188"/>
        <v>2</v>
      </c>
      <c r="BB78" s="24">
        <f t="shared" si="188"/>
        <v>0</v>
      </c>
      <c r="BC78" s="24">
        <f t="shared" si="188"/>
        <v>1.0301474141164115</v>
      </c>
      <c r="BD78" s="24">
        <f t="shared" si="188"/>
        <v>0</v>
      </c>
      <c r="BE78" s="24">
        <f t="shared" si="188"/>
        <v>0</v>
      </c>
      <c r="BF78" s="24">
        <f t="shared" si="188"/>
        <v>0</v>
      </c>
      <c r="BG78" s="36">
        <f t="shared" si="188"/>
        <v>2</v>
      </c>
      <c r="BH78" s="24">
        <f t="shared" si="188"/>
        <v>0</v>
      </c>
      <c r="BI78" s="24">
        <f t="shared" si="188"/>
        <v>1.0543243879582915</v>
      </c>
      <c r="BJ78" s="24">
        <f t="shared" si="188"/>
        <v>0</v>
      </c>
      <c r="BK78" s="24">
        <f t="shared" si="188"/>
        <v>0</v>
      </c>
      <c r="BL78" s="24">
        <f t="shared" si="188"/>
        <v>0</v>
      </c>
      <c r="BM78" s="36">
        <f t="shared" si="188"/>
        <v>2</v>
      </c>
      <c r="BN78" s="24">
        <f t="shared" si="188"/>
        <v>0</v>
      </c>
      <c r="BO78" s="24">
        <f t="shared" si="188"/>
        <v>1.0773277178785832</v>
      </c>
      <c r="BP78" s="24">
        <f t="shared" ref="BP78:CE78" si="189">SUM(BP79:BP86)</f>
        <v>0</v>
      </c>
      <c r="BQ78" s="24">
        <f t="shared" si="189"/>
        <v>0</v>
      </c>
      <c r="BR78" s="24">
        <f t="shared" si="189"/>
        <v>0</v>
      </c>
      <c r="BS78" s="36">
        <f t="shared" si="189"/>
        <v>2</v>
      </c>
      <c r="BT78" s="24">
        <f t="shared" si="189"/>
        <v>0</v>
      </c>
      <c r="BU78" s="24">
        <f t="shared" si="189"/>
        <v>1.1009349936266504</v>
      </c>
      <c r="BV78" s="24">
        <f t="shared" si="189"/>
        <v>0</v>
      </c>
      <c r="BW78" s="24">
        <f t="shared" si="189"/>
        <v>0</v>
      </c>
      <c r="BX78" s="24">
        <f t="shared" si="189"/>
        <v>0</v>
      </c>
      <c r="BY78" s="36">
        <f t="shared" si="189"/>
        <v>2</v>
      </c>
      <c r="BZ78" s="24">
        <f t="shared" si="189"/>
        <v>0</v>
      </c>
      <c r="CA78" s="24">
        <f t="shared" si="189"/>
        <v>0</v>
      </c>
      <c r="CB78" s="24">
        <f t="shared" si="189"/>
        <v>0</v>
      </c>
      <c r="CC78" s="24">
        <f t="shared" si="189"/>
        <v>0</v>
      </c>
      <c r="CD78" s="24">
        <f t="shared" si="189"/>
        <v>0</v>
      </c>
      <c r="CE78" s="36">
        <f t="shared" si="189"/>
        <v>0</v>
      </c>
      <c r="CF78" s="36" t="s">
        <v>51</v>
      </c>
      <c r="CG78" s="36" t="s">
        <v>51</v>
      </c>
      <c r="CH78" s="36" t="s">
        <v>51</v>
      </c>
      <c r="CI78" s="36" t="s">
        <v>51</v>
      </c>
      <c r="CJ78" s="36" t="s">
        <v>51</v>
      </c>
      <c r="CK78" s="36" t="s">
        <v>51</v>
      </c>
      <c r="CL78" s="24">
        <f t="shared" ref="CL78:CW78" si="190">SUM(CL79:CL86)</f>
        <v>0</v>
      </c>
      <c r="CM78" s="24">
        <f t="shared" si="190"/>
        <v>4.0344033861244126</v>
      </c>
      <c r="CN78" s="24">
        <f t="shared" si="190"/>
        <v>0</v>
      </c>
      <c r="CO78" s="24">
        <f t="shared" si="190"/>
        <v>0</v>
      </c>
      <c r="CP78" s="24">
        <f t="shared" si="190"/>
        <v>0</v>
      </c>
      <c r="CQ78" s="39">
        <f t="shared" si="190"/>
        <v>8</v>
      </c>
      <c r="CR78" s="24">
        <f t="shared" si="190"/>
        <v>0</v>
      </c>
      <c r="CS78" s="24">
        <f t="shared" si="190"/>
        <v>3.1649465306706874</v>
      </c>
      <c r="CT78" s="34">
        <f t="shared" si="190"/>
        <v>0</v>
      </c>
      <c r="CU78" s="34">
        <f t="shared" si="190"/>
        <v>0</v>
      </c>
      <c r="CV78" s="34">
        <f t="shared" si="190"/>
        <v>0</v>
      </c>
      <c r="CW78" s="36">
        <f t="shared" si="190"/>
        <v>6</v>
      </c>
      <c r="CX78" s="24" t="s">
        <v>51</v>
      </c>
      <c r="CY78" s="79"/>
    </row>
    <row r="79" spans="1:103" s="2" customFormat="1" ht="15.75" customHeight="1">
      <c r="A79" s="48" t="s">
        <v>304</v>
      </c>
      <c r="B79" s="35" t="s">
        <v>114</v>
      </c>
      <c r="C79" s="20" t="s">
        <v>115</v>
      </c>
      <c r="D79" s="22">
        <f t="shared" si="106"/>
        <v>0.46394320400019257</v>
      </c>
      <c r="E79" s="22">
        <f t="shared" ref="E79:E86" si="191">L79+M79+X79+Y79+AJ79+AK79+AV79+AW79+BH79+BI79+BT79+BU79+BZ79+CA79</f>
        <v>0.44677471268230762</v>
      </c>
      <c r="F79" s="17">
        <v>0</v>
      </c>
      <c r="G79" s="22">
        <v>0</v>
      </c>
      <c r="H79" s="17">
        <v>0</v>
      </c>
      <c r="I79" s="17">
        <v>0</v>
      </c>
      <c r="J79" s="17">
        <v>0</v>
      </c>
      <c r="K79" s="41">
        <v>0</v>
      </c>
      <c r="L79" s="17">
        <v>0</v>
      </c>
      <c r="M79" s="22">
        <v>0</v>
      </c>
      <c r="N79" s="17">
        <v>0</v>
      </c>
      <c r="O79" s="17">
        <v>0</v>
      </c>
      <c r="P79" s="17">
        <v>0</v>
      </c>
      <c r="Q79" s="41">
        <v>0</v>
      </c>
      <c r="R79" s="17">
        <v>0</v>
      </c>
      <c r="S79" s="22">
        <v>0</v>
      </c>
      <c r="T79" s="17">
        <v>0</v>
      </c>
      <c r="U79" s="17">
        <v>0</v>
      </c>
      <c r="V79" s="17">
        <v>0</v>
      </c>
      <c r="W79" s="41">
        <v>0</v>
      </c>
      <c r="X79" s="17">
        <v>0</v>
      </c>
      <c r="Y79" s="22">
        <v>0</v>
      </c>
      <c r="Z79" s="17">
        <v>0</v>
      </c>
      <c r="AA79" s="17">
        <v>0</v>
      </c>
      <c r="AB79" s="17">
        <v>0</v>
      </c>
      <c r="AC79" s="41">
        <v>0</v>
      </c>
      <c r="AD79" s="17">
        <v>0</v>
      </c>
      <c r="AE79" s="22">
        <v>0</v>
      </c>
      <c r="AF79" s="17">
        <v>0</v>
      </c>
      <c r="AG79" s="17">
        <v>0</v>
      </c>
      <c r="AH79" s="17">
        <v>0</v>
      </c>
      <c r="AI79" s="41">
        <v>0</v>
      </c>
      <c r="AJ79" s="17">
        <v>0</v>
      </c>
      <c r="AK79" s="22">
        <v>0</v>
      </c>
      <c r="AL79" s="17">
        <v>0</v>
      </c>
      <c r="AM79" s="17">
        <v>0</v>
      </c>
      <c r="AN79" s="17">
        <v>0</v>
      </c>
      <c r="AO79" s="41">
        <v>0</v>
      </c>
      <c r="AP79" s="17">
        <v>0</v>
      </c>
      <c r="AQ79" s="22">
        <v>0.46394320400019257</v>
      </c>
      <c r="AR79" s="17">
        <v>0</v>
      </c>
      <c r="AS79" s="17">
        <v>0</v>
      </c>
      <c r="AT79" s="17">
        <v>0</v>
      </c>
      <c r="AU79" s="41">
        <v>1</v>
      </c>
      <c r="AV79" s="17">
        <v>0</v>
      </c>
      <c r="AW79" s="22">
        <v>0.44677471268230762</v>
      </c>
      <c r="AX79" s="17">
        <v>0</v>
      </c>
      <c r="AY79" s="17">
        <v>0</v>
      </c>
      <c r="AZ79" s="17">
        <v>0</v>
      </c>
      <c r="BA79" s="41">
        <v>1</v>
      </c>
      <c r="BB79" s="17">
        <v>0</v>
      </c>
      <c r="BC79" s="22">
        <v>0</v>
      </c>
      <c r="BD79" s="17">
        <v>0</v>
      </c>
      <c r="BE79" s="17">
        <v>0</v>
      </c>
      <c r="BF79" s="17">
        <v>0</v>
      </c>
      <c r="BG79" s="41">
        <v>0</v>
      </c>
      <c r="BH79" s="17">
        <v>0</v>
      </c>
      <c r="BI79" s="22">
        <v>0</v>
      </c>
      <c r="BJ79" s="17">
        <v>0</v>
      </c>
      <c r="BK79" s="17">
        <v>0</v>
      </c>
      <c r="BL79" s="17">
        <v>0</v>
      </c>
      <c r="BM79" s="41">
        <v>0</v>
      </c>
      <c r="BN79" s="17">
        <v>0</v>
      </c>
      <c r="BO79" s="22">
        <v>0</v>
      </c>
      <c r="BP79" s="17">
        <v>0</v>
      </c>
      <c r="BQ79" s="17">
        <v>0</v>
      </c>
      <c r="BR79" s="17">
        <v>0</v>
      </c>
      <c r="BS79" s="41">
        <v>0</v>
      </c>
      <c r="BT79" s="17">
        <v>0</v>
      </c>
      <c r="BU79" s="22">
        <v>0</v>
      </c>
      <c r="BV79" s="17">
        <v>0</v>
      </c>
      <c r="BW79" s="17">
        <v>0</v>
      </c>
      <c r="BX79" s="17">
        <v>0</v>
      </c>
      <c r="BY79" s="41">
        <v>0</v>
      </c>
      <c r="BZ79" s="17">
        <v>0</v>
      </c>
      <c r="CA79" s="22">
        <v>0</v>
      </c>
      <c r="CB79" s="17">
        <v>0</v>
      </c>
      <c r="CC79" s="17">
        <v>0</v>
      </c>
      <c r="CD79" s="17">
        <v>0</v>
      </c>
      <c r="CE79" s="41">
        <v>0</v>
      </c>
      <c r="CF79" s="41" t="s">
        <v>51</v>
      </c>
      <c r="CG79" s="41" t="s">
        <v>51</v>
      </c>
      <c r="CH79" s="41" t="s">
        <v>51</v>
      </c>
      <c r="CI79" s="41" t="s">
        <v>51</v>
      </c>
      <c r="CJ79" s="41" t="s">
        <v>51</v>
      </c>
      <c r="CK79" s="41" t="s">
        <v>51</v>
      </c>
      <c r="CL79" s="17">
        <f t="shared" ref="CL79:CL86" si="192">R79+AD79+AP79+BB79+BN79+BZ79</f>
        <v>0</v>
      </c>
      <c r="CM79" s="17">
        <f t="shared" ref="CM79:CM86" si="193">S79+AE79+AQ79+BC79+BO79+CA79</f>
        <v>0.46394320400019257</v>
      </c>
      <c r="CN79" s="17">
        <f t="shared" ref="CN79:CN86" si="194">H79+AF79+AR79+BD79+BP79+CB79</f>
        <v>0</v>
      </c>
      <c r="CO79" s="17">
        <f t="shared" ref="CO79:CO86" si="195">U79+AG79+AS79+BE79+BQ79+CC79</f>
        <v>0</v>
      </c>
      <c r="CP79" s="17">
        <f t="shared" ref="CP79:CP86" si="196">V79+AH79+AT79+BF79+BR79+CD79</f>
        <v>0</v>
      </c>
      <c r="CQ79" s="37">
        <f t="shared" ref="CQ79:CQ86" si="197">W79+AI79+AU79+BG79+BS79+CE79</f>
        <v>1</v>
      </c>
      <c r="CR79" s="17">
        <f t="shared" ref="CR79:CR86" si="198">X79+AJ79+AV79+BH79+BT79+BZ79</f>
        <v>0</v>
      </c>
      <c r="CS79" s="17">
        <f t="shared" ref="CS79:CS86" si="199">Y79+AK79+AW79+BI79+BU79+CA79</f>
        <v>0.44677471268230762</v>
      </c>
      <c r="CT79" s="17">
        <f t="shared" ref="CT79:CT86" si="200">Z79+AL79+AX79+BJ79+BV79+CB79</f>
        <v>0</v>
      </c>
      <c r="CU79" s="17">
        <f t="shared" ref="CU79:CU86" si="201">AA79+AM79+AY79+BK79+BW79+CC79</f>
        <v>0</v>
      </c>
      <c r="CV79" s="17">
        <f t="shared" ref="CV79:CV86" si="202">AB79+AN79+AZ79+BL79+BX79+CD79</f>
        <v>0</v>
      </c>
      <c r="CW79" s="41">
        <f t="shared" ref="CW79:CW86" si="203">AC79+AO79+BA79+BM79+BY79+CE79</f>
        <v>1</v>
      </c>
      <c r="CX79" s="114" t="s">
        <v>187</v>
      </c>
      <c r="CY79" s="79"/>
    </row>
    <row r="80" spans="1:103" s="2" customFormat="1" ht="15.75">
      <c r="A80" s="48" t="s">
        <v>304</v>
      </c>
      <c r="B80" s="35" t="s">
        <v>116</v>
      </c>
      <c r="C80" s="20" t="s">
        <v>117</v>
      </c>
      <c r="D80" s="22">
        <f t="shared" si="106"/>
        <v>0.52109011241757819</v>
      </c>
      <c r="E80" s="22">
        <f t="shared" si="191"/>
        <v>0.56291243640343791</v>
      </c>
      <c r="F80" s="17">
        <v>0</v>
      </c>
      <c r="G80" s="22">
        <v>0</v>
      </c>
      <c r="H80" s="17">
        <v>0</v>
      </c>
      <c r="I80" s="17">
        <v>0</v>
      </c>
      <c r="J80" s="17">
        <v>0</v>
      </c>
      <c r="K80" s="41">
        <v>0</v>
      </c>
      <c r="L80" s="17">
        <v>0</v>
      </c>
      <c r="M80" s="22">
        <v>0</v>
      </c>
      <c r="N80" s="17">
        <v>0</v>
      </c>
      <c r="O80" s="17">
        <v>0</v>
      </c>
      <c r="P80" s="17">
        <v>0</v>
      </c>
      <c r="Q80" s="41">
        <v>0</v>
      </c>
      <c r="R80" s="17">
        <v>0</v>
      </c>
      <c r="S80" s="22">
        <v>0</v>
      </c>
      <c r="T80" s="17">
        <v>0</v>
      </c>
      <c r="U80" s="17">
        <v>0</v>
      </c>
      <c r="V80" s="17">
        <v>0</v>
      </c>
      <c r="W80" s="41">
        <v>0</v>
      </c>
      <c r="X80" s="17">
        <v>0</v>
      </c>
      <c r="Y80" s="22">
        <v>0</v>
      </c>
      <c r="Z80" s="17">
        <v>0</v>
      </c>
      <c r="AA80" s="17">
        <v>0</v>
      </c>
      <c r="AB80" s="17">
        <v>0</v>
      </c>
      <c r="AC80" s="41">
        <v>0</v>
      </c>
      <c r="AD80" s="17">
        <v>0</v>
      </c>
      <c r="AE80" s="22">
        <v>0</v>
      </c>
      <c r="AF80" s="17">
        <v>0</v>
      </c>
      <c r="AG80" s="17">
        <v>0</v>
      </c>
      <c r="AH80" s="17">
        <v>0</v>
      </c>
      <c r="AI80" s="41">
        <v>0</v>
      </c>
      <c r="AJ80" s="17">
        <v>0</v>
      </c>
      <c r="AK80" s="22">
        <v>0</v>
      </c>
      <c r="AL80" s="17">
        <v>0</v>
      </c>
      <c r="AM80" s="17">
        <v>0</v>
      </c>
      <c r="AN80" s="17">
        <v>0</v>
      </c>
      <c r="AO80" s="41">
        <v>0</v>
      </c>
      <c r="AP80" s="17">
        <v>0</v>
      </c>
      <c r="AQ80" s="22">
        <v>0.52109011241757819</v>
      </c>
      <c r="AR80" s="17">
        <v>0</v>
      </c>
      <c r="AS80" s="17">
        <v>0</v>
      </c>
      <c r="AT80" s="17">
        <v>0</v>
      </c>
      <c r="AU80" s="41">
        <v>1</v>
      </c>
      <c r="AV80" s="17">
        <v>0</v>
      </c>
      <c r="AW80" s="22">
        <v>0.56291243640343791</v>
      </c>
      <c r="AX80" s="17">
        <v>0</v>
      </c>
      <c r="AY80" s="17">
        <v>0</v>
      </c>
      <c r="AZ80" s="17">
        <v>0</v>
      </c>
      <c r="BA80" s="41">
        <v>1</v>
      </c>
      <c r="BB80" s="17">
        <v>0</v>
      </c>
      <c r="BC80" s="22">
        <v>0</v>
      </c>
      <c r="BD80" s="17">
        <v>0</v>
      </c>
      <c r="BE80" s="17">
        <v>0</v>
      </c>
      <c r="BF80" s="17">
        <v>0</v>
      </c>
      <c r="BG80" s="41">
        <v>0</v>
      </c>
      <c r="BH80" s="17">
        <v>0</v>
      </c>
      <c r="BI80" s="22">
        <v>0</v>
      </c>
      <c r="BJ80" s="17">
        <v>0</v>
      </c>
      <c r="BK80" s="17">
        <v>0</v>
      </c>
      <c r="BL80" s="17">
        <v>0</v>
      </c>
      <c r="BM80" s="41">
        <v>0</v>
      </c>
      <c r="BN80" s="17">
        <v>0</v>
      </c>
      <c r="BO80" s="22">
        <v>0</v>
      </c>
      <c r="BP80" s="17">
        <v>0</v>
      </c>
      <c r="BQ80" s="17">
        <v>0</v>
      </c>
      <c r="BR80" s="17">
        <v>0</v>
      </c>
      <c r="BS80" s="41">
        <v>0</v>
      </c>
      <c r="BT80" s="17">
        <v>0</v>
      </c>
      <c r="BU80" s="22">
        <v>0</v>
      </c>
      <c r="BV80" s="17">
        <v>0</v>
      </c>
      <c r="BW80" s="17">
        <v>0</v>
      </c>
      <c r="BX80" s="17">
        <v>0</v>
      </c>
      <c r="BY80" s="41">
        <v>0</v>
      </c>
      <c r="BZ80" s="17">
        <v>0</v>
      </c>
      <c r="CA80" s="22">
        <v>0</v>
      </c>
      <c r="CB80" s="17">
        <v>0</v>
      </c>
      <c r="CC80" s="17">
        <v>0</v>
      </c>
      <c r="CD80" s="17">
        <v>0</v>
      </c>
      <c r="CE80" s="41">
        <v>0</v>
      </c>
      <c r="CF80" s="41" t="s">
        <v>51</v>
      </c>
      <c r="CG80" s="41" t="s">
        <v>51</v>
      </c>
      <c r="CH80" s="41" t="s">
        <v>51</v>
      </c>
      <c r="CI80" s="41" t="s">
        <v>51</v>
      </c>
      <c r="CJ80" s="41" t="s">
        <v>51</v>
      </c>
      <c r="CK80" s="41" t="s">
        <v>51</v>
      </c>
      <c r="CL80" s="17">
        <f t="shared" si="192"/>
        <v>0</v>
      </c>
      <c r="CM80" s="17">
        <f t="shared" si="193"/>
        <v>0.52109011241757819</v>
      </c>
      <c r="CN80" s="17">
        <f t="shared" si="194"/>
        <v>0</v>
      </c>
      <c r="CO80" s="17">
        <f t="shared" si="195"/>
        <v>0</v>
      </c>
      <c r="CP80" s="17">
        <f t="shared" si="196"/>
        <v>0</v>
      </c>
      <c r="CQ80" s="37">
        <f t="shared" si="197"/>
        <v>1</v>
      </c>
      <c r="CR80" s="17">
        <f t="shared" si="198"/>
        <v>0</v>
      </c>
      <c r="CS80" s="17">
        <f t="shared" si="199"/>
        <v>0.56291243640343791</v>
      </c>
      <c r="CT80" s="17">
        <f t="shared" si="200"/>
        <v>0</v>
      </c>
      <c r="CU80" s="17">
        <f t="shared" si="201"/>
        <v>0</v>
      </c>
      <c r="CV80" s="17">
        <f t="shared" si="202"/>
        <v>0</v>
      </c>
      <c r="CW80" s="41">
        <f t="shared" si="203"/>
        <v>1</v>
      </c>
      <c r="CX80" s="115"/>
      <c r="CY80" s="79"/>
    </row>
    <row r="81" spans="1:103" s="2" customFormat="1" ht="15.75" customHeight="1">
      <c r="A81" s="48" t="s">
        <v>304</v>
      </c>
      <c r="B81" s="47" t="s">
        <v>123</v>
      </c>
      <c r="C81" s="50" t="s">
        <v>124</v>
      </c>
      <c r="D81" s="22">
        <f t="shared" si="106"/>
        <v>0.50741316548406279</v>
      </c>
      <c r="E81" s="22">
        <f t="shared" si="191"/>
        <v>0.48715081290756718</v>
      </c>
      <c r="F81" s="17">
        <v>0</v>
      </c>
      <c r="G81" s="22">
        <v>0</v>
      </c>
      <c r="H81" s="17">
        <v>0</v>
      </c>
      <c r="I81" s="17">
        <v>0</v>
      </c>
      <c r="J81" s="17">
        <v>0</v>
      </c>
      <c r="K81" s="41">
        <v>0</v>
      </c>
      <c r="L81" s="17">
        <v>0</v>
      </c>
      <c r="M81" s="22">
        <v>0</v>
      </c>
      <c r="N81" s="17">
        <v>0</v>
      </c>
      <c r="O81" s="17">
        <v>0</v>
      </c>
      <c r="P81" s="17">
        <v>0</v>
      </c>
      <c r="Q81" s="41">
        <v>0</v>
      </c>
      <c r="R81" s="17">
        <v>0</v>
      </c>
      <c r="S81" s="22">
        <v>0</v>
      </c>
      <c r="T81" s="17">
        <v>0</v>
      </c>
      <c r="U81" s="17">
        <v>0</v>
      </c>
      <c r="V81" s="17">
        <v>0</v>
      </c>
      <c r="W81" s="41">
        <v>0</v>
      </c>
      <c r="X81" s="17">
        <v>0</v>
      </c>
      <c r="Y81" s="22">
        <v>0</v>
      </c>
      <c r="Z81" s="17">
        <v>0</v>
      </c>
      <c r="AA81" s="17">
        <v>0</v>
      </c>
      <c r="AB81" s="17">
        <v>0</v>
      </c>
      <c r="AC81" s="41">
        <v>0</v>
      </c>
      <c r="AD81" s="17">
        <v>0</v>
      </c>
      <c r="AE81" s="22">
        <v>0</v>
      </c>
      <c r="AF81" s="17">
        <v>0</v>
      </c>
      <c r="AG81" s="17">
        <v>0</v>
      </c>
      <c r="AH81" s="17">
        <v>0</v>
      </c>
      <c r="AI81" s="41">
        <v>0</v>
      </c>
      <c r="AJ81" s="17">
        <v>0</v>
      </c>
      <c r="AK81" s="22">
        <v>0</v>
      </c>
      <c r="AL81" s="17">
        <v>0</v>
      </c>
      <c r="AM81" s="17">
        <v>0</v>
      </c>
      <c r="AN81" s="17">
        <v>0</v>
      </c>
      <c r="AO81" s="41">
        <v>0</v>
      </c>
      <c r="AP81" s="17">
        <v>0</v>
      </c>
      <c r="AQ81" s="22">
        <v>0</v>
      </c>
      <c r="AR81" s="17">
        <v>0</v>
      </c>
      <c r="AS81" s="17">
        <v>0</v>
      </c>
      <c r="AT81" s="17">
        <v>0</v>
      </c>
      <c r="AU81" s="41">
        <v>0</v>
      </c>
      <c r="AV81" s="17">
        <v>0</v>
      </c>
      <c r="AW81" s="22">
        <v>0</v>
      </c>
      <c r="AX81" s="17">
        <v>0</v>
      </c>
      <c r="AY81" s="17">
        <v>0</v>
      </c>
      <c r="AZ81" s="17">
        <v>0</v>
      </c>
      <c r="BA81" s="41">
        <v>0</v>
      </c>
      <c r="BB81" s="17">
        <v>0</v>
      </c>
      <c r="BC81" s="22">
        <v>0</v>
      </c>
      <c r="BD81" s="17">
        <v>0</v>
      </c>
      <c r="BE81" s="17">
        <v>0</v>
      </c>
      <c r="BF81" s="17">
        <v>0</v>
      </c>
      <c r="BG81" s="41">
        <v>0</v>
      </c>
      <c r="BH81" s="17">
        <v>0</v>
      </c>
      <c r="BI81" s="22">
        <v>0</v>
      </c>
      <c r="BJ81" s="17">
        <v>0</v>
      </c>
      <c r="BK81" s="17">
        <v>0</v>
      </c>
      <c r="BL81" s="17">
        <v>0</v>
      </c>
      <c r="BM81" s="41">
        <v>0</v>
      </c>
      <c r="BN81" s="17">
        <v>0</v>
      </c>
      <c r="BO81" s="22">
        <v>0.50741316548406279</v>
      </c>
      <c r="BP81" s="17">
        <v>0</v>
      </c>
      <c r="BQ81" s="17">
        <v>0</v>
      </c>
      <c r="BR81" s="17">
        <v>0</v>
      </c>
      <c r="BS81" s="41">
        <v>1</v>
      </c>
      <c r="BT81" s="17">
        <v>0</v>
      </c>
      <c r="BU81" s="22">
        <v>0.48715081290756718</v>
      </c>
      <c r="BV81" s="17">
        <v>0</v>
      </c>
      <c r="BW81" s="17">
        <v>0</v>
      </c>
      <c r="BX81" s="17">
        <v>0</v>
      </c>
      <c r="BY81" s="41">
        <v>1</v>
      </c>
      <c r="BZ81" s="17">
        <v>0</v>
      </c>
      <c r="CA81" s="22">
        <v>0</v>
      </c>
      <c r="CB81" s="17">
        <v>0</v>
      </c>
      <c r="CC81" s="17">
        <v>0</v>
      </c>
      <c r="CD81" s="17">
        <v>0</v>
      </c>
      <c r="CE81" s="41">
        <v>0</v>
      </c>
      <c r="CF81" s="41" t="s">
        <v>51</v>
      </c>
      <c r="CG81" s="41" t="s">
        <v>51</v>
      </c>
      <c r="CH81" s="41" t="s">
        <v>51</v>
      </c>
      <c r="CI81" s="41" t="s">
        <v>51</v>
      </c>
      <c r="CJ81" s="41" t="s">
        <v>51</v>
      </c>
      <c r="CK81" s="41" t="s">
        <v>51</v>
      </c>
      <c r="CL81" s="17">
        <f t="shared" si="192"/>
        <v>0</v>
      </c>
      <c r="CM81" s="17">
        <f t="shared" si="193"/>
        <v>0.50741316548406279</v>
      </c>
      <c r="CN81" s="17">
        <f t="shared" si="194"/>
        <v>0</v>
      </c>
      <c r="CO81" s="17">
        <f t="shared" si="195"/>
        <v>0</v>
      </c>
      <c r="CP81" s="17">
        <f t="shared" si="196"/>
        <v>0</v>
      </c>
      <c r="CQ81" s="37">
        <f t="shared" si="197"/>
        <v>1</v>
      </c>
      <c r="CR81" s="17">
        <f t="shared" si="198"/>
        <v>0</v>
      </c>
      <c r="CS81" s="17">
        <f t="shared" si="199"/>
        <v>0.48715081290756718</v>
      </c>
      <c r="CT81" s="17">
        <f t="shared" si="200"/>
        <v>0</v>
      </c>
      <c r="CU81" s="17">
        <f t="shared" si="201"/>
        <v>0</v>
      </c>
      <c r="CV81" s="17">
        <f t="shared" si="202"/>
        <v>0</v>
      </c>
      <c r="CW81" s="41">
        <f t="shared" si="203"/>
        <v>1</v>
      </c>
      <c r="CX81" s="114" t="s">
        <v>187</v>
      </c>
      <c r="CY81" s="79"/>
    </row>
    <row r="82" spans="1:103" s="2" customFormat="1" ht="15.75">
      <c r="A82" s="48" t="s">
        <v>304</v>
      </c>
      <c r="B82" s="47" t="s">
        <v>125</v>
      </c>
      <c r="C82" s="50" t="s">
        <v>126</v>
      </c>
      <c r="D82" s="22">
        <f t="shared" si="106"/>
        <v>0.56991455239452049</v>
      </c>
      <c r="E82" s="22">
        <f t="shared" si="191"/>
        <v>0.61378418071908325</v>
      </c>
      <c r="F82" s="17">
        <v>0</v>
      </c>
      <c r="G82" s="22">
        <v>0</v>
      </c>
      <c r="H82" s="17">
        <v>0</v>
      </c>
      <c r="I82" s="17">
        <v>0</v>
      </c>
      <c r="J82" s="17">
        <v>0</v>
      </c>
      <c r="K82" s="41">
        <v>0</v>
      </c>
      <c r="L82" s="17">
        <v>0</v>
      </c>
      <c r="M82" s="22">
        <v>0</v>
      </c>
      <c r="N82" s="17">
        <v>0</v>
      </c>
      <c r="O82" s="17">
        <v>0</v>
      </c>
      <c r="P82" s="17">
        <v>0</v>
      </c>
      <c r="Q82" s="41">
        <v>0</v>
      </c>
      <c r="R82" s="17">
        <v>0</v>
      </c>
      <c r="S82" s="22">
        <v>0</v>
      </c>
      <c r="T82" s="17">
        <v>0</v>
      </c>
      <c r="U82" s="17">
        <v>0</v>
      </c>
      <c r="V82" s="17">
        <v>0</v>
      </c>
      <c r="W82" s="41">
        <v>0</v>
      </c>
      <c r="X82" s="17">
        <v>0</v>
      </c>
      <c r="Y82" s="22">
        <v>0</v>
      </c>
      <c r="Z82" s="17">
        <v>0</v>
      </c>
      <c r="AA82" s="17">
        <v>0</v>
      </c>
      <c r="AB82" s="17">
        <v>0</v>
      </c>
      <c r="AC82" s="41">
        <v>0</v>
      </c>
      <c r="AD82" s="17">
        <v>0</v>
      </c>
      <c r="AE82" s="22">
        <v>0</v>
      </c>
      <c r="AF82" s="17">
        <v>0</v>
      </c>
      <c r="AG82" s="17">
        <v>0</v>
      </c>
      <c r="AH82" s="17">
        <v>0</v>
      </c>
      <c r="AI82" s="41">
        <v>0</v>
      </c>
      <c r="AJ82" s="17">
        <v>0</v>
      </c>
      <c r="AK82" s="22">
        <v>0</v>
      </c>
      <c r="AL82" s="17">
        <v>0</v>
      </c>
      <c r="AM82" s="17">
        <v>0</v>
      </c>
      <c r="AN82" s="17">
        <v>0</v>
      </c>
      <c r="AO82" s="41">
        <v>0</v>
      </c>
      <c r="AP82" s="17">
        <v>0</v>
      </c>
      <c r="AQ82" s="22">
        <v>0</v>
      </c>
      <c r="AR82" s="17">
        <v>0</v>
      </c>
      <c r="AS82" s="17">
        <v>0</v>
      </c>
      <c r="AT82" s="17">
        <v>0</v>
      </c>
      <c r="AU82" s="41">
        <v>0</v>
      </c>
      <c r="AV82" s="17">
        <v>0</v>
      </c>
      <c r="AW82" s="22">
        <v>0</v>
      </c>
      <c r="AX82" s="17">
        <v>0</v>
      </c>
      <c r="AY82" s="17">
        <v>0</v>
      </c>
      <c r="AZ82" s="17">
        <v>0</v>
      </c>
      <c r="BA82" s="41">
        <v>0</v>
      </c>
      <c r="BB82" s="17">
        <v>0</v>
      </c>
      <c r="BC82" s="22">
        <v>0</v>
      </c>
      <c r="BD82" s="17">
        <v>0</v>
      </c>
      <c r="BE82" s="17">
        <v>0</v>
      </c>
      <c r="BF82" s="17">
        <v>0</v>
      </c>
      <c r="BG82" s="41">
        <v>0</v>
      </c>
      <c r="BH82" s="17">
        <v>0</v>
      </c>
      <c r="BI82" s="22">
        <v>0</v>
      </c>
      <c r="BJ82" s="17">
        <v>0</v>
      </c>
      <c r="BK82" s="17">
        <v>0</v>
      </c>
      <c r="BL82" s="17">
        <v>0</v>
      </c>
      <c r="BM82" s="41">
        <v>0</v>
      </c>
      <c r="BN82" s="17">
        <v>0</v>
      </c>
      <c r="BO82" s="22">
        <v>0.56991455239452049</v>
      </c>
      <c r="BP82" s="17">
        <v>0</v>
      </c>
      <c r="BQ82" s="17">
        <v>0</v>
      </c>
      <c r="BR82" s="17">
        <v>0</v>
      </c>
      <c r="BS82" s="41">
        <v>1</v>
      </c>
      <c r="BT82" s="17">
        <v>0</v>
      </c>
      <c r="BU82" s="22">
        <v>0.61378418071908325</v>
      </c>
      <c r="BV82" s="17">
        <v>0</v>
      </c>
      <c r="BW82" s="17">
        <v>0</v>
      </c>
      <c r="BX82" s="17">
        <v>0</v>
      </c>
      <c r="BY82" s="41">
        <v>1</v>
      </c>
      <c r="BZ82" s="17">
        <v>0</v>
      </c>
      <c r="CA82" s="22">
        <v>0</v>
      </c>
      <c r="CB82" s="17">
        <v>0</v>
      </c>
      <c r="CC82" s="17">
        <v>0</v>
      </c>
      <c r="CD82" s="17">
        <v>0</v>
      </c>
      <c r="CE82" s="41">
        <v>0</v>
      </c>
      <c r="CF82" s="41" t="s">
        <v>51</v>
      </c>
      <c r="CG82" s="41" t="s">
        <v>51</v>
      </c>
      <c r="CH82" s="41" t="s">
        <v>51</v>
      </c>
      <c r="CI82" s="41" t="s">
        <v>51</v>
      </c>
      <c r="CJ82" s="41" t="s">
        <v>51</v>
      </c>
      <c r="CK82" s="41" t="s">
        <v>51</v>
      </c>
      <c r="CL82" s="17">
        <f t="shared" si="192"/>
        <v>0</v>
      </c>
      <c r="CM82" s="17">
        <f t="shared" si="193"/>
        <v>0.56991455239452049</v>
      </c>
      <c r="CN82" s="17">
        <f t="shared" si="194"/>
        <v>0</v>
      </c>
      <c r="CO82" s="17">
        <f t="shared" si="195"/>
        <v>0</v>
      </c>
      <c r="CP82" s="17">
        <f t="shared" si="196"/>
        <v>0</v>
      </c>
      <c r="CQ82" s="37">
        <f t="shared" si="197"/>
        <v>1</v>
      </c>
      <c r="CR82" s="17">
        <f t="shared" si="198"/>
        <v>0</v>
      </c>
      <c r="CS82" s="17">
        <f t="shared" si="199"/>
        <v>0.61378418071908325</v>
      </c>
      <c r="CT82" s="17">
        <f t="shared" si="200"/>
        <v>0</v>
      </c>
      <c r="CU82" s="17">
        <f t="shared" si="201"/>
        <v>0</v>
      </c>
      <c r="CV82" s="17">
        <f t="shared" si="202"/>
        <v>0</v>
      </c>
      <c r="CW82" s="41">
        <f t="shared" si="203"/>
        <v>1</v>
      </c>
      <c r="CX82" s="115"/>
      <c r="CY82" s="79"/>
    </row>
    <row r="83" spans="1:103" s="2" customFormat="1" ht="15.75" customHeight="1">
      <c r="A83" s="48" t="s">
        <v>304</v>
      </c>
      <c r="B83" s="47" t="s">
        <v>127</v>
      </c>
      <c r="C83" s="50" t="s">
        <v>128</v>
      </c>
      <c r="D83" s="22">
        <f t="shared" si="106"/>
        <v>0.48519160106761533</v>
      </c>
      <c r="E83" s="22">
        <f t="shared" si="191"/>
        <v>0.46652616697215482</v>
      </c>
      <c r="F83" s="17">
        <v>0</v>
      </c>
      <c r="G83" s="22">
        <v>0</v>
      </c>
      <c r="H83" s="17">
        <v>0</v>
      </c>
      <c r="I83" s="17">
        <v>0</v>
      </c>
      <c r="J83" s="17">
        <v>0</v>
      </c>
      <c r="K83" s="41">
        <v>0</v>
      </c>
      <c r="L83" s="17">
        <v>0</v>
      </c>
      <c r="M83" s="22">
        <v>0</v>
      </c>
      <c r="N83" s="17">
        <v>0</v>
      </c>
      <c r="O83" s="17">
        <v>0</v>
      </c>
      <c r="P83" s="17">
        <v>0</v>
      </c>
      <c r="Q83" s="41">
        <v>0</v>
      </c>
      <c r="R83" s="17">
        <v>0</v>
      </c>
      <c r="S83" s="22">
        <v>0</v>
      </c>
      <c r="T83" s="17">
        <v>0</v>
      </c>
      <c r="U83" s="17">
        <v>0</v>
      </c>
      <c r="V83" s="17">
        <v>0</v>
      </c>
      <c r="W83" s="41">
        <v>0</v>
      </c>
      <c r="X83" s="17">
        <v>0</v>
      </c>
      <c r="Y83" s="22">
        <v>0</v>
      </c>
      <c r="Z83" s="17">
        <v>0</v>
      </c>
      <c r="AA83" s="17">
        <v>0</v>
      </c>
      <c r="AB83" s="17">
        <v>0</v>
      </c>
      <c r="AC83" s="41">
        <v>0</v>
      </c>
      <c r="AD83" s="17">
        <v>0</v>
      </c>
      <c r="AE83" s="22">
        <v>0</v>
      </c>
      <c r="AF83" s="17">
        <v>0</v>
      </c>
      <c r="AG83" s="17">
        <v>0</v>
      </c>
      <c r="AH83" s="17">
        <v>0</v>
      </c>
      <c r="AI83" s="41">
        <v>0</v>
      </c>
      <c r="AJ83" s="17">
        <v>0</v>
      </c>
      <c r="AK83" s="22">
        <v>0</v>
      </c>
      <c r="AL83" s="17">
        <v>0</v>
      </c>
      <c r="AM83" s="17">
        <v>0</v>
      </c>
      <c r="AN83" s="17">
        <v>0</v>
      </c>
      <c r="AO83" s="41">
        <v>0</v>
      </c>
      <c r="AP83" s="17">
        <v>0</v>
      </c>
      <c r="AQ83" s="22">
        <v>0</v>
      </c>
      <c r="AR83" s="17">
        <v>0</v>
      </c>
      <c r="AS83" s="17">
        <v>0</v>
      </c>
      <c r="AT83" s="17">
        <v>0</v>
      </c>
      <c r="AU83" s="41">
        <v>0</v>
      </c>
      <c r="AV83" s="17">
        <v>0</v>
      </c>
      <c r="AW83" s="22">
        <v>0</v>
      </c>
      <c r="AX83" s="17">
        <v>0</v>
      </c>
      <c r="AY83" s="17">
        <v>0</v>
      </c>
      <c r="AZ83" s="17">
        <v>0</v>
      </c>
      <c r="BA83" s="41">
        <v>0</v>
      </c>
      <c r="BB83" s="17">
        <v>0</v>
      </c>
      <c r="BC83" s="22">
        <v>0.48519160106761533</v>
      </c>
      <c r="BD83" s="17">
        <v>0</v>
      </c>
      <c r="BE83" s="17">
        <v>0</v>
      </c>
      <c r="BF83" s="17">
        <v>0</v>
      </c>
      <c r="BG83" s="41">
        <v>1</v>
      </c>
      <c r="BH83" s="17">
        <v>0</v>
      </c>
      <c r="BI83" s="22">
        <v>0.46652616697215482</v>
      </c>
      <c r="BJ83" s="17">
        <v>0</v>
      </c>
      <c r="BK83" s="17">
        <v>0</v>
      </c>
      <c r="BL83" s="17">
        <v>0</v>
      </c>
      <c r="BM83" s="41">
        <v>1</v>
      </c>
      <c r="BN83" s="17">
        <v>0</v>
      </c>
      <c r="BO83" s="22">
        <v>0</v>
      </c>
      <c r="BP83" s="17">
        <v>0</v>
      </c>
      <c r="BQ83" s="17">
        <v>0</v>
      </c>
      <c r="BR83" s="17">
        <v>0</v>
      </c>
      <c r="BS83" s="41">
        <v>0</v>
      </c>
      <c r="BT83" s="17">
        <v>0</v>
      </c>
      <c r="BU83" s="22">
        <v>0</v>
      </c>
      <c r="BV83" s="17">
        <v>0</v>
      </c>
      <c r="BW83" s="17">
        <v>0</v>
      </c>
      <c r="BX83" s="17">
        <v>0</v>
      </c>
      <c r="BY83" s="41">
        <v>0</v>
      </c>
      <c r="BZ83" s="17">
        <v>0</v>
      </c>
      <c r="CA83" s="22">
        <v>0</v>
      </c>
      <c r="CB83" s="17">
        <v>0</v>
      </c>
      <c r="CC83" s="17">
        <v>0</v>
      </c>
      <c r="CD83" s="17">
        <v>0</v>
      </c>
      <c r="CE83" s="41">
        <v>0</v>
      </c>
      <c r="CF83" s="41" t="s">
        <v>51</v>
      </c>
      <c r="CG83" s="41" t="s">
        <v>51</v>
      </c>
      <c r="CH83" s="41" t="s">
        <v>51</v>
      </c>
      <c r="CI83" s="41" t="s">
        <v>51</v>
      </c>
      <c r="CJ83" s="41" t="s">
        <v>51</v>
      </c>
      <c r="CK83" s="41" t="s">
        <v>51</v>
      </c>
      <c r="CL83" s="17">
        <f t="shared" si="192"/>
        <v>0</v>
      </c>
      <c r="CM83" s="17">
        <f t="shared" si="193"/>
        <v>0.48519160106761533</v>
      </c>
      <c r="CN83" s="17">
        <f t="shared" si="194"/>
        <v>0</v>
      </c>
      <c r="CO83" s="17">
        <f t="shared" si="195"/>
        <v>0</v>
      </c>
      <c r="CP83" s="17">
        <f t="shared" si="196"/>
        <v>0</v>
      </c>
      <c r="CQ83" s="37">
        <f t="shared" si="197"/>
        <v>1</v>
      </c>
      <c r="CR83" s="17">
        <f t="shared" si="198"/>
        <v>0</v>
      </c>
      <c r="CS83" s="17">
        <f t="shared" si="199"/>
        <v>0.46652616697215482</v>
      </c>
      <c r="CT83" s="17">
        <f t="shared" si="200"/>
        <v>0</v>
      </c>
      <c r="CU83" s="17">
        <f t="shared" si="201"/>
        <v>0</v>
      </c>
      <c r="CV83" s="17">
        <f t="shared" si="202"/>
        <v>0</v>
      </c>
      <c r="CW83" s="41">
        <f t="shared" si="203"/>
        <v>1</v>
      </c>
      <c r="CX83" s="114" t="s">
        <v>187</v>
      </c>
      <c r="CY83" s="79"/>
    </row>
    <row r="84" spans="1:103" s="2" customFormat="1" ht="15.75">
      <c r="A84" s="48" t="s">
        <v>304</v>
      </c>
      <c r="B84" s="47" t="s">
        <v>129</v>
      </c>
      <c r="C84" s="50" t="s">
        <v>130</v>
      </c>
      <c r="D84" s="22">
        <f t="shared" si="106"/>
        <v>0.54495581304879614</v>
      </c>
      <c r="E84" s="22">
        <f t="shared" si="191"/>
        <v>0.58779822098613665</v>
      </c>
      <c r="F84" s="17">
        <v>0</v>
      </c>
      <c r="G84" s="22">
        <v>0</v>
      </c>
      <c r="H84" s="17">
        <v>0</v>
      </c>
      <c r="I84" s="17">
        <v>0</v>
      </c>
      <c r="J84" s="17">
        <v>0</v>
      </c>
      <c r="K84" s="41">
        <v>0</v>
      </c>
      <c r="L84" s="17">
        <v>0</v>
      </c>
      <c r="M84" s="22">
        <v>0</v>
      </c>
      <c r="N84" s="17">
        <v>0</v>
      </c>
      <c r="O84" s="17">
        <v>0</v>
      </c>
      <c r="P84" s="17">
        <v>0</v>
      </c>
      <c r="Q84" s="41">
        <v>0</v>
      </c>
      <c r="R84" s="17">
        <v>0</v>
      </c>
      <c r="S84" s="22">
        <v>0</v>
      </c>
      <c r="T84" s="17">
        <v>0</v>
      </c>
      <c r="U84" s="17">
        <v>0</v>
      </c>
      <c r="V84" s="17">
        <v>0</v>
      </c>
      <c r="W84" s="41">
        <v>0</v>
      </c>
      <c r="X84" s="17">
        <v>0</v>
      </c>
      <c r="Y84" s="22">
        <v>0</v>
      </c>
      <c r="Z84" s="17">
        <v>0</v>
      </c>
      <c r="AA84" s="17">
        <v>0</v>
      </c>
      <c r="AB84" s="17">
        <v>0</v>
      </c>
      <c r="AC84" s="41">
        <v>0</v>
      </c>
      <c r="AD84" s="17">
        <v>0</v>
      </c>
      <c r="AE84" s="22">
        <v>0</v>
      </c>
      <c r="AF84" s="17">
        <v>0</v>
      </c>
      <c r="AG84" s="17">
        <v>0</v>
      </c>
      <c r="AH84" s="17">
        <v>0</v>
      </c>
      <c r="AI84" s="41">
        <v>0</v>
      </c>
      <c r="AJ84" s="17">
        <v>0</v>
      </c>
      <c r="AK84" s="22">
        <v>0</v>
      </c>
      <c r="AL84" s="17">
        <v>0</v>
      </c>
      <c r="AM84" s="17">
        <v>0</v>
      </c>
      <c r="AN84" s="17">
        <v>0</v>
      </c>
      <c r="AO84" s="41">
        <v>0</v>
      </c>
      <c r="AP84" s="17">
        <v>0</v>
      </c>
      <c r="AQ84" s="22">
        <v>0</v>
      </c>
      <c r="AR84" s="17">
        <v>0</v>
      </c>
      <c r="AS84" s="17">
        <v>0</v>
      </c>
      <c r="AT84" s="17">
        <v>0</v>
      </c>
      <c r="AU84" s="41">
        <v>0</v>
      </c>
      <c r="AV84" s="17">
        <v>0</v>
      </c>
      <c r="AW84" s="22">
        <v>0</v>
      </c>
      <c r="AX84" s="17">
        <v>0</v>
      </c>
      <c r="AY84" s="17">
        <v>0</v>
      </c>
      <c r="AZ84" s="17">
        <v>0</v>
      </c>
      <c r="BA84" s="41">
        <v>0</v>
      </c>
      <c r="BB84" s="17">
        <v>0</v>
      </c>
      <c r="BC84" s="22">
        <v>0.54495581304879614</v>
      </c>
      <c r="BD84" s="17">
        <v>0</v>
      </c>
      <c r="BE84" s="17">
        <v>0</v>
      </c>
      <c r="BF84" s="17">
        <v>0</v>
      </c>
      <c r="BG84" s="41">
        <v>1</v>
      </c>
      <c r="BH84" s="17">
        <v>0</v>
      </c>
      <c r="BI84" s="22">
        <v>0.58779822098613665</v>
      </c>
      <c r="BJ84" s="17">
        <v>0</v>
      </c>
      <c r="BK84" s="17">
        <v>0</v>
      </c>
      <c r="BL84" s="17">
        <v>0</v>
      </c>
      <c r="BM84" s="41">
        <v>1</v>
      </c>
      <c r="BN84" s="17">
        <v>0</v>
      </c>
      <c r="BO84" s="22">
        <v>0</v>
      </c>
      <c r="BP84" s="17">
        <v>0</v>
      </c>
      <c r="BQ84" s="17">
        <v>0</v>
      </c>
      <c r="BR84" s="17">
        <v>0</v>
      </c>
      <c r="BS84" s="41">
        <v>0</v>
      </c>
      <c r="BT84" s="17">
        <v>0</v>
      </c>
      <c r="BU84" s="22">
        <v>0</v>
      </c>
      <c r="BV84" s="17">
        <v>0</v>
      </c>
      <c r="BW84" s="17">
        <v>0</v>
      </c>
      <c r="BX84" s="17">
        <v>0</v>
      </c>
      <c r="BY84" s="41">
        <v>0</v>
      </c>
      <c r="BZ84" s="17">
        <v>0</v>
      </c>
      <c r="CA84" s="22">
        <v>0</v>
      </c>
      <c r="CB84" s="17">
        <v>0</v>
      </c>
      <c r="CC84" s="17">
        <v>0</v>
      </c>
      <c r="CD84" s="17">
        <v>0</v>
      </c>
      <c r="CE84" s="41">
        <v>0</v>
      </c>
      <c r="CF84" s="41" t="s">
        <v>51</v>
      </c>
      <c r="CG84" s="41" t="s">
        <v>51</v>
      </c>
      <c r="CH84" s="41" t="s">
        <v>51</v>
      </c>
      <c r="CI84" s="41" t="s">
        <v>51</v>
      </c>
      <c r="CJ84" s="41" t="s">
        <v>51</v>
      </c>
      <c r="CK84" s="41" t="s">
        <v>51</v>
      </c>
      <c r="CL84" s="17">
        <f t="shared" si="192"/>
        <v>0</v>
      </c>
      <c r="CM84" s="17">
        <f t="shared" si="193"/>
        <v>0.54495581304879614</v>
      </c>
      <c r="CN84" s="17">
        <f t="shared" si="194"/>
        <v>0</v>
      </c>
      <c r="CO84" s="17">
        <f t="shared" si="195"/>
        <v>0</v>
      </c>
      <c r="CP84" s="17">
        <f t="shared" si="196"/>
        <v>0</v>
      </c>
      <c r="CQ84" s="37">
        <f t="shared" si="197"/>
        <v>1</v>
      </c>
      <c r="CR84" s="17">
        <f t="shared" si="198"/>
        <v>0</v>
      </c>
      <c r="CS84" s="17">
        <f t="shared" si="199"/>
        <v>0.58779822098613665</v>
      </c>
      <c r="CT84" s="17">
        <f t="shared" si="200"/>
        <v>0</v>
      </c>
      <c r="CU84" s="17">
        <f t="shared" si="201"/>
        <v>0</v>
      </c>
      <c r="CV84" s="17">
        <f t="shared" si="202"/>
        <v>0</v>
      </c>
      <c r="CW84" s="41">
        <f t="shared" si="203"/>
        <v>1</v>
      </c>
      <c r="CX84" s="115"/>
      <c r="CY84" s="79"/>
    </row>
    <row r="85" spans="1:103" s="2" customFormat="1" ht="15.75" customHeight="1">
      <c r="A85" s="48" t="s">
        <v>304</v>
      </c>
      <c r="B85" s="47" t="s">
        <v>131</v>
      </c>
      <c r="C85" s="50" t="s">
        <v>132</v>
      </c>
      <c r="D85" s="22">
        <f t="shared" si="106"/>
        <v>0.44362535555921223</v>
      </c>
      <c r="E85" s="22">
        <f t="shared" si="191"/>
        <v>0</v>
      </c>
      <c r="F85" s="17">
        <v>0</v>
      </c>
      <c r="G85" s="22">
        <v>0</v>
      </c>
      <c r="H85" s="17">
        <v>0</v>
      </c>
      <c r="I85" s="17">
        <v>0</v>
      </c>
      <c r="J85" s="17">
        <v>0</v>
      </c>
      <c r="K85" s="41">
        <v>0</v>
      </c>
      <c r="L85" s="17">
        <v>0</v>
      </c>
      <c r="M85" s="22">
        <v>0</v>
      </c>
      <c r="N85" s="17">
        <v>0</v>
      </c>
      <c r="O85" s="17">
        <v>0</v>
      </c>
      <c r="P85" s="17">
        <v>0</v>
      </c>
      <c r="Q85" s="41">
        <v>0</v>
      </c>
      <c r="R85" s="17">
        <v>0</v>
      </c>
      <c r="S85" s="22">
        <v>0</v>
      </c>
      <c r="T85" s="17">
        <v>0</v>
      </c>
      <c r="U85" s="17">
        <v>0</v>
      </c>
      <c r="V85" s="17">
        <v>0</v>
      </c>
      <c r="W85" s="41">
        <v>0</v>
      </c>
      <c r="X85" s="17">
        <v>0</v>
      </c>
      <c r="Y85" s="22">
        <v>0</v>
      </c>
      <c r="Z85" s="17">
        <v>0</v>
      </c>
      <c r="AA85" s="17">
        <v>0</v>
      </c>
      <c r="AB85" s="17">
        <v>0</v>
      </c>
      <c r="AC85" s="41">
        <v>0</v>
      </c>
      <c r="AD85" s="17">
        <v>0</v>
      </c>
      <c r="AE85" s="22">
        <v>0.44362535555921223</v>
      </c>
      <c r="AF85" s="17">
        <v>0</v>
      </c>
      <c r="AG85" s="17">
        <v>0</v>
      </c>
      <c r="AH85" s="17">
        <v>0</v>
      </c>
      <c r="AI85" s="41">
        <v>1</v>
      </c>
      <c r="AJ85" s="17">
        <v>0</v>
      </c>
      <c r="AK85" s="22">
        <v>0</v>
      </c>
      <c r="AL85" s="17">
        <v>0</v>
      </c>
      <c r="AM85" s="17">
        <v>0</v>
      </c>
      <c r="AN85" s="17">
        <v>0</v>
      </c>
      <c r="AO85" s="41">
        <v>0</v>
      </c>
      <c r="AP85" s="17">
        <v>0</v>
      </c>
      <c r="AQ85" s="22">
        <v>0</v>
      </c>
      <c r="AR85" s="17">
        <v>0</v>
      </c>
      <c r="AS85" s="17">
        <v>0</v>
      </c>
      <c r="AT85" s="17">
        <v>0</v>
      </c>
      <c r="AU85" s="41">
        <v>0</v>
      </c>
      <c r="AV85" s="17">
        <v>0</v>
      </c>
      <c r="AW85" s="22">
        <v>0</v>
      </c>
      <c r="AX85" s="17">
        <v>0</v>
      </c>
      <c r="AY85" s="17">
        <v>0</v>
      </c>
      <c r="AZ85" s="17">
        <v>0</v>
      </c>
      <c r="BA85" s="41">
        <v>0</v>
      </c>
      <c r="BB85" s="17">
        <v>0</v>
      </c>
      <c r="BC85" s="22">
        <v>0</v>
      </c>
      <c r="BD85" s="17">
        <v>0</v>
      </c>
      <c r="BE85" s="17">
        <v>0</v>
      </c>
      <c r="BF85" s="17">
        <v>0</v>
      </c>
      <c r="BG85" s="41">
        <v>0</v>
      </c>
      <c r="BH85" s="17">
        <v>0</v>
      </c>
      <c r="BI85" s="22">
        <v>0</v>
      </c>
      <c r="BJ85" s="17">
        <v>0</v>
      </c>
      <c r="BK85" s="17">
        <v>0</v>
      </c>
      <c r="BL85" s="17">
        <v>0</v>
      </c>
      <c r="BM85" s="41">
        <v>0</v>
      </c>
      <c r="BN85" s="17">
        <v>0</v>
      </c>
      <c r="BO85" s="22">
        <v>0</v>
      </c>
      <c r="BP85" s="17">
        <v>0</v>
      </c>
      <c r="BQ85" s="17">
        <v>0</v>
      </c>
      <c r="BR85" s="17">
        <v>0</v>
      </c>
      <c r="BS85" s="41">
        <v>0</v>
      </c>
      <c r="BT85" s="17">
        <v>0</v>
      </c>
      <c r="BU85" s="22">
        <v>0</v>
      </c>
      <c r="BV85" s="17">
        <v>0</v>
      </c>
      <c r="BW85" s="17">
        <v>0</v>
      </c>
      <c r="BX85" s="17">
        <v>0</v>
      </c>
      <c r="BY85" s="41">
        <v>0</v>
      </c>
      <c r="BZ85" s="17">
        <v>0</v>
      </c>
      <c r="CA85" s="22">
        <v>0</v>
      </c>
      <c r="CB85" s="17">
        <v>0</v>
      </c>
      <c r="CC85" s="17">
        <v>0</v>
      </c>
      <c r="CD85" s="17">
        <v>0</v>
      </c>
      <c r="CE85" s="41">
        <v>0</v>
      </c>
      <c r="CF85" s="41" t="s">
        <v>51</v>
      </c>
      <c r="CG85" s="41" t="s">
        <v>51</v>
      </c>
      <c r="CH85" s="41" t="s">
        <v>51</v>
      </c>
      <c r="CI85" s="41" t="s">
        <v>51</v>
      </c>
      <c r="CJ85" s="41" t="s">
        <v>51</v>
      </c>
      <c r="CK85" s="41" t="s">
        <v>51</v>
      </c>
      <c r="CL85" s="17">
        <f t="shared" si="192"/>
        <v>0</v>
      </c>
      <c r="CM85" s="17">
        <f t="shared" si="193"/>
        <v>0.44362535555921223</v>
      </c>
      <c r="CN85" s="17">
        <f t="shared" si="194"/>
        <v>0</v>
      </c>
      <c r="CO85" s="17">
        <f t="shared" si="195"/>
        <v>0</v>
      </c>
      <c r="CP85" s="17">
        <f t="shared" si="196"/>
        <v>0</v>
      </c>
      <c r="CQ85" s="37">
        <f t="shared" si="197"/>
        <v>1</v>
      </c>
      <c r="CR85" s="17">
        <f t="shared" si="198"/>
        <v>0</v>
      </c>
      <c r="CS85" s="17">
        <f t="shared" si="199"/>
        <v>0</v>
      </c>
      <c r="CT85" s="17">
        <f t="shared" si="200"/>
        <v>0</v>
      </c>
      <c r="CU85" s="17">
        <f t="shared" si="201"/>
        <v>0</v>
      </c>
      <c r="CV85" s="17">
        <f t="shared" si="202"/>
        <v>0</v>
      </c>
      <c r="CW85" s="41">
        <f t="shared" si="203"/>
        <v>0</v>
      </c>
      <c r="CX85" s="114" t="s">
        <v>287</v>
      </c>
      <c r="CY85" s="79"/>
    </row>
    <row r="86" spans="1:103" s="2" customFormat="1" ht="15.75">
      <c r="A86" s="48" t="s">
        <v>304</v>
      </c>
      <c r="B86" s="47" t="s">
        <v>133</v>
      </c>
      <c r="C86" s="50" t="s">
        <v>134</v>
      </c>
      <c r="D86" s="22">
        <f t="shared" si="106"/>
        <v>0.49826958215243528</v>
      </c>
      <c r="E86" s="22">
        <f t="shared" si="191"/>
        <v>0</v>
      </c>
      <c r="F86" s="17">
        <v>0</v>
      </c>
      <c r="G86" s="22">
        <v>0</v>
      </c>
      <c r="H86" s="17">
        <v>0</v>
      </c>
      <c r="I86" s="17">
        <v>0</v>
      </c>
      <c r="J86" s="17">
        <v>0</v>
      </c>
      <c r="K86" s="41">
        <v>0</v>
      </c>
      <c r="L86" s="17">
        <v>0</v>
      </c>
      <c r="M86" s="22">
        <v>0</v>
      </c>
      <c r="N86" s="17">
        <v>0</v>
      </c>
      <c r="O86" s="17">
        <v>0</v>
      </c>
      <c r="P86" s="17">
        <v>0</v>
      </c>
      <c r="Q86" s="41">
        <v>0</v>
      </c>
      <c r="R86" s="17">
        <v>0</v>
      </c>
      <c r="S86" s="22">
        <v>0</v>
      </c>
      <c r="T86" s="17">
        <v>0</v>
      </c>
      <c r="U86" s="17">
        <v>0</v>
      </c>
      <c r="V86" s="17">
        <v>0</v>
      </c>
      <c r="W86" s="41">
        <v>0</v>
      </c>
      <c r="X86" s="17">
        <v>0</v>
      </c>
      <c r="Y86" s="22">
        <v>0</v>
      </c>
      <c r="Z86" s="17">
        <v>0</v>
      </c>
      <c r="AA86" s="17">
        <v>0</v>
      </c>
      <c r="AB86" s="17">
        <v>0</v>
      </c>
      <c r="AC86" s="41">
        <v>0</v>
      </c>
      <c r="AD86" s="17">
        <v>0</v>
      </c>
      <c r="AE86" s="22">
        <v>0.49826958215243528</v>
      </c>
      <c r="AF86" s="17">
        <v>0</v>
      </c>
      <c r="AG86" s="17">
        <v>0</v>
      </c>
      <c r="AH86" s="17">
        <v>0</v>
      </c>
      <c r="AI86" s="41">
        <v>1</v>
      </c>
      <c r="AJ86" s="17">
        <v>0</v>
      </c>
      <c r="AK86" s="22">
        <v>0</v>
      </c>
      <c r="AL86" s="17">
        <v>0</v>
      </c>
      <c r="AM86" s="17">
        <v>0</v>
      </c>
      <c r="AN86" s="17">
        <v>0</v>
      </c>
      <c r="AO86" s="41">
        <v>0</v>
      </c>
      <c r="AP86" s="17">
        <v>0</v>
      </c>
      <c r="AQ86" s="22">
        <v>0</v>
      </c>
      <c r="AR86" s="17">
        <v>0</v>
      </c>
      <c r="AS86" s="17">
        <v>0</v>
      </c>
      <c r="AT86" s="17">
        <v>0</v>
      </c>
      <c r="AU86" s="41">
        <v>0</v>
      </c>
      <c r="AV86" s="17">
        <v>0</v>
      </c>
      <c r="AW86" s="22">
        <v>0</v>
      </c>
      <c r="AX86" s="17">
        <v>0</v>
      </c>
      <c r="AY86" s="17">
        <v>0</v>
      </c>
      <c r="AZ86" s="17">
        <v>0</v>
      </c>
      <c r="BA86" s="41">
        <v>0</v>
      </c>
      <c r="BB86" s="17">
        <v>0</v>
      </c>
      <c r="BC86" s="22">
        <v>0</v>
      </c>
      <c r="BD86" s="17">
        <v>0</v>
      </c>
      <c r="BE86" s="17">
        <v>0</v>
      </c>
      <c r="BF86" s="17">
        <v>0</v>
      </c>
      <c r="BG86" s="41">
        <v>0</v>
      </c>
      <c r="BH86" s="17">
        <v>0</v>
      </c>
      <c r="BI86" s="22">
        <v>0</v>
      </c>
      <c r="BJ86" s="17">
        <v>0</v>
      </c>
      <c r="BK86" s="17">
        <v>0</v>
      </c>
      <c r="BL86" s="17">
        <v>0</v>
      </c>
      <c r="BM86" s="41">
        <v>0</v>
      </c>
      <c r="BN86" s="17">
        <v>0</v>
      </c>
      <c r="BO86" s="22">
        <v>0</v>
      </c>
      <c r="BP86" s="17">
        <v>0</v>
      </c>
      <c r="BQ86" s="17">
        <v>0</v>
      </c>
      <c r="BR86" s="17">
        <v>0</v>
      </c>
      <c r="BS86" s="41">
        <v>0</v>
      </c>
      <c r="BT86" s="17">
        <v>0</v>
      </c>
      <c r="BU86" s="22">
        <v>0</v>
      </c>
      <c r="BV86" s="17">
        <v>0</v>
      </c>
      <c r="BW86" s="17">
        <v>0</v>
      </c>
      <c r="BX86" s="17">
        <v>0</v>
      </c>
      <c r="BY86" s="41">
        <v>0</v>
      </c>
      <c r="BZ86" s="17">
        <v>0</v>
      </c>
      <c r="CA86" s="22">
        <v>0</v>
      </c>
      <c r="CB86" s="17">
        <v>0</v>
      </c>
      <c r="CC86" s="17">
        <v>0</v>
      </c>
      <c r="CD86" s="17">
        <v>0</v>
      </c>
      <c r="CE86" s="41">
        <v>0</v>
      </c>
      <c r="CF86" s="41" t="s">
        <v>51</v>
      </c>
      <c r="CG86" s="41" t="s">
        <v>51</v>
      </c>
      <c r="CH86" s="41" t="s">
        <v>51</v>
      </c>
      <c r="CI86" s="41" t="s">
        <v>51</v>
      </c>
      <c r="CJ86" s="41" t="s">
        <v>51</v>
      </c>
      <c r="CK86" s="41" t="s">
        <v>51</v>
      </c>
      <c r="CL86" s="17">
        <f t="shared" si="192"/>
        <v>0</v>
      </c>
      <c r="CM86" s="17">
        <f t="shared" si="193"/>
        <v>0.49826958215243528</v>
      </c>
      <c r="CN86" s="17">
        <f t="shared" si="194"/>
        <v>0</v>
      </c>
      <c r="CO86" s="17">
        <f t="shared" si="195"/>
        <v>0</v>
      </c>
      <c r="CP86" s="17">
        <f t="shared" si="196"/>
        <v>0</v>
      </c>
      <c r="CQ86" s="37">
        <f t="shared" si="197"/>
        <v>1</v>
      </c>
      <c r="CR86" s="17">
        <f t="shared" si="198"/>
        <v>0</v>
      </c>
      <c r="CS86" s="17">
        <f t="shared" si="199"/>
        <v>0</v>
      </c>
      <c r="CT86" s="17">
        <f t="shared" si="200"/>
        <v>0</v>
      </c>
      <c r="CU86" s="17">
        <f t="shared" si="201"/>
        <v>0</v>
      </c>
      <c r="CV86" s="17">
        <f t="shared" si="202"/>
        <v>0</v>
      </c>
      <c r="CW86" s="41">
        <f t="shared" si="203"/>
        <v>0</v>
      </c>
      <c r="CX86" s="115"/>
      <c r="CY86" s="79"/>
    </row>
    <row r="87" spans="1:103" s="30" customFormat="1" ht="24" customHeight="1">
      <c r="A87" s="52" t="s">
        <v>304</v>
      </c>
      <c r="B87" s="18" t="s">
        <v>108</v>
      </c>
      <c r="C87" s="18" t="s">
        <v>100</v>
      </c>
      <c r="D87" s="24">
        <f t="shared" ref="D87:AI87" si="204">SUM(D88:D91)</f>
        <v>3.2501073212661882</v>
      </c>
      <c r="E87" s="24">
        <f t="shared" si="204"/>
        <v>1.8202157277331419</v>
      </c>
      <c r="F87" s="24">
        <f t="shared" si="204"/>
        <v>0</v>
      </c>
      <c r="G87" s="24">
        <f t="shared" si="204"/>
        <v>0</v>
      </c>
      <c r="H87" s="24">
        <f t="shared" si="204"/>
        <v>0</v>
      </c>
      <c r="I87" s="24">
        <f t="shared" si="204"/>
        <v>0</v>
      </c>
      <c r="J87" s="24">
        <f t="shared" si="204"/>
        <v>0</v>
      </c>
      <c r="K87" s="36">
        <f t="shared" si="204"/>
        <v>0</v>
      </c>
      <c r="L87" s="24">
        <f t="shared" si="204"/>
        <v>0</v>
      </c>
      <c r="M87" s="24">
        <f t="shared" si="204"/>
        <v>0</v>
      </c>
      <c r="N87" s="24">
        <f t="shared" si="204"/>
        <v>0</v>
      </c>
      <c r="O87" s="24">
        <f t="shared" si="204"/>
        <v>0</v>
      </c>
      <c r="P87" s="24">
        <f t="shared" si="204"/>
        <v>0</v>
      </c>
      <c r="Q87" s="36">
        <f t="shared" si="204"/>
        <v>0</v>
      </c>
      <c r="R87" s="24">
        <f t="shared" si="204"/>
        <v>0</v>
      </c>
      <c r="S87" s="24">
        <f t="shared" si="204"/>
        <v>0</v>
      </c>
      <c r="T87" s="24">
        <f t="shared" si="204"/>
        <v>0</v>
      </c>
      <c r="U87" s="24">
        <f t="shared" si="204"/>
        <v>0</v>
      </c>
      <c r="V87" s="24">
        <f t="shared" si="204"/>
        <v>0</v>
      </c>
      <c r="W87" s="36">
        <f t="shared" si="204"/>
        <v>0</v>
      </c>
      <c r="X87" s="24">
        <f t="shared" si="204"/>
        <v>0</v>
      </c>
      <c r="Y87" s="24">
        <f t="shared" si="204"/>
        <v>0</v>
      </c>
      <c r="Z87" s="24">
        <f t="shared" si="204"/>
        <v>0</v>
      </c>
      <c r="AA87" s="24">
        <f t="shared" si="204"/>
        <v>0</v>
      </c>
      <c r="AB87" s="24">
        <f t="shared" si="204"/>
        <v>0</v>
      </c>
      <c r="AC87" s="36">
        <f t="shared" si="204"/>
        <v>0</v>
      </c>
      <c r="AD87" s="24">
        <f t="shared" si="204"/>
        <v>0</v>
      </c>
      <c r="AE87" s="24">
        <f t="shared" si="204"/>
        <v>0.75878868321616622</v>
      </c>
      <c r="AF87" s="24">
        <f t="shared" si="204"/>
        <v>0</v>
      </c>
      <c r="AG87" s="24">
        <f t="shared" si="204"/>
        <v>0</v>
      </c>
      <c r="AH87" s="24">
        <f t="shared" si="204"/>
        <v>0</v>
      </c>
      <c r="AI87" s="36">
        <f t="shared" si="204"/>
        <v>1</v>
      </c>
      <c r="AJ87" s="24">
        <f t="shared" ref="AJ87:BO87" si="205">SUM(AJ88:AJ91)</f>
        <v>0</v>
      </c>
      <c r="AK87" s="24">
        <f t="shared" si="205"/>
        <v>0</v>
      </c>
      <c r="AL87" s="24">
        <f t="shared" si="205"/>
        <v>0</v>
      </c>
      <c r="AM87" s="24">
        <f t="shared" si="205"/>
        <v>0</v>
      </c>
      <c r="AN87" s="24">
        <f t="shared" si="205"/>
        <v>0</v>
      </c>
      <c r="AO87" s="36">
        <f t="shared" si="205"/>
        <v>0</v>
      </c>
      <c r="AP87" s="24">
        <f t="shared" si="205"/>
        <v>0</v>
      </c>
      <c r="AQ87" s="24">
        <f t="shared" si="205"/>
        <v>0.79354087506255711</v>
      </c>
      <c r="AR87" s="24">
        <f t="shared" si="205"/>
        <v>0</v>
      </c>
      <c r="AS87" s="24">
        <f t="shared" si="205"/>
        <v>0</v>
      </c>
      <c r="AT87" s="24">
        <f t="shared" si="205"/>
        <v>0</v>
      </c>
      <c r="AU87" s="36">
        <f t="shared" si="205"/>
        <v>1</v>
      </c>
      <c r="AV87" s="24">
        <f t="shared" si="205"/>
        <v>0</v>
      </c>
      <c r="AW87" s="24">
        <f t="shared" si="205"/>
        <v>0.5806886186056518</v>
      </c>
      <c r="AX87" s="24">
        <f t="shared" si="205"/>
        <v>0</v>
      </c>
      <c r="AY87" s="24">
        <f t="shared" si="205"/>
        <v>0</v>
      </c>
      <c r="AZ87" s="24">
        <f t="shared" si="205"/>
        <v>0</v>
      </c>
      <c r="BA87" s="36">
        <f t="shared" si="205"/>
        <v>1</v>
      </c>
      <c r="BB87" s="24">
        <f t="shared" si="205"/>
        <v>0</v>
      </c>
      <c r="BC87" s="24">
        <f t="shared" si="205"/>
        <v>0.82988470218875932</v>
      </c>
      <c r="BD87" s="24">
        <f t="shared" si="205"/>
        <v>0</v>
      </c>
      <c r="BE87" s="24">
        <f t="shared" si="205"/>
        <v>0</v>
      </c>
      <c r="BF87" s="24">
        <f t="shared" si="205"/>
        <v>0</v>
      </c>
      <c r="BG87" s="36">
        <f t="shared" si="205"/>
        <v>1</v>
      </c>
      <c r="BH87" s="24">
        <f t="shared" si="205"/>
        <v>0</v>
      </c>
      <c r="BI87" s="24">
        <f t="shared" si="205"/>
        <v>0.60636027006990945</v>
      </c>
      <c r="BJ87" s="24">
        <f t="shared" si="205"/>
        <v>0</v>
      </c>
      <c r="BK87" s="24">
        <f t="shared" si="205"/>
        <v>0</v>
      </c>
      <c r="BL87" s="24">
        <f t="shared" si="205"/>
        <v>0</v>
      </c>
      <c r="BM87" s="36">
        <f t="shared" si="205"/>
        <v>1</v>
      </c>
      <c r="BN87" s="24">
        <f t="shared" si="205"/>
        <v>0</v>
      </c>
      <c r="BO87" s="24">
        <f t="shared" si="205"/>
        <v>0.86789306079870532</v>
      </c>
      <c r="BP87" s="24">
        <f t="shared" ref="BP87:CE87" si="206">SUM(BP88:BP91)</f>
        <v>0</v>
      </c>
      <c r="BQ87" s="24">
        <f t="shared" si="206"/>
        <v>0</v>
      </c>
      <c r="BR87" s="24">
        <f t="shared" si="206"/>
        <v>0</v>
      </c>
      <c r="BS87" s="36">
        <f t="shared" si="206"/>
        <v>1</v>
      </c>
      <c r="BT87" s="24">
        <f t="shared" si="206"/>
        <v>0</v>
      </c>
      <c r="BU87" s="24">
        <f t="shared" si="206"/>
        <v>0.63316683905758064</v>
      </c>
      <c r="BV87" s="24">
        <f t="shared" si="206"/>
        <v>0</v>
      </c>
      <c r="BW87" s="24">
        <f t="shared" si="206"/>
        <v>0</v>
      </c>
      <c r="BX87" s="24">
        <f t="shared" si="206"/>
        <v>0</v>
      </c>
      <c r="BY87" s="36">
        <f t="shared" si="206"/>
        <v>1</v>
      </c>
      <c r="BZ87" s="24">
        <f t="shared" si="206"/>
        <v>0</v>
      </c>
      <c r="CA87" s="24">
        <f t="shared" si="206"/>
        <v>0</v>
      </c>
      <c r="CB87" s="24">
        <f t="shared" si="206"/>
        <v>0</v>
      </c>
      <c r="CC87" s="24">
        <f t="shared" si="206"/>
        <v>0</v>
      </c>
      <c r="CD87" s="24">
        <f t="shared" si="206"/>
        <v>0</v>
      </c>
      <c r="CE87" s="36">
        <f t="shared" si="206"/>
        <v>0</v>
      </c>
      <c r="CF87" s="36" t="s">
        <v>51</v>
      </c>
      <c r="CG87" s="36" t="s">
        <v>51</v>
      </c>
      <c r="CH87" s="36" t="s">
        <v>51</v>
      </c>
      <c r="CI87" s="36" t="s">
        <v>51</v>
      </c>
      <c r="CJ87" s="36" t="s">
        <v>51</v>
      </c>
      <c r="CK87" s="36" t="s">
        <v>51</v>
      </c>
      <c r="CL87" s="24">
        <f t="shared" ref="CL87:CW87" si="207">SUM(CL88:CL91)</f>
        <v>0</v>
      </c>
      <c r="CM87" s="24">
        <f t="shared" si="207"/>
        <v>3.2501073212661882</v>
      </c>
      <c r="CN87" s="24">
        <f t="shared" si="207"/>
        <v>0</v>
      </c>
      <c r="CO87" s="24">
        <f t="shared" si="207"/>
        <v>0</v>
      </c>
      <c r="CP87" s="24">
        <f t="shared" si="207"/>
        <v>0</v>
      </c>
      <c r="CQ87" s="39">
        <f t="shared" si="207"/>
        <v>4</v>
      </c>
      <c r="CR87" s="24">
        <f t="shared" si="207"/>
        <v>0</v>
      </c>
      <c r="CS87" s="24">
        <f t="shared" si="207"/>
        <v>1.8202157277331419</v>
      </c>
      <c r="CT87" s="34">
        <f t="shared" si="207"/>
        <v>0</v>
      </c>
      <c r="CU87" s="34">
        <f t="shared" si="207"/>
        <v>0</v>
      </c>
      <c r="CV87" s="34">
        <f t="shared" si="207"/>
        <v>0</v>
      </c>
      <c r="CW87" s="36">
        <f t="shared" si="207"/>
        <v>3</v>
      </c>
      <c r="CX87" s="24" t="s">
        <v>51</v>
      </c>
      <c r="CY87" s="79"/>
    </row>
    <row r="88" spans="1:103" s="2" customFormat="1" ht="15.75">
      <c r="A88" s="48" t="s">
        <v>304</v>
      </c>
      <c r="B88" s="46" t="s">
        <v>118</v>
      </c>
      <c r="C88" s="56" t="s">
        <v>119</v>
      </c>
      <c r="D88" s="22">
        <f t="shared" si="106"/>
        <v>0.79354087506255711</v>
      </c>
      <c r="E88" s="22">
        <f t="shared" ref="E88:E91" si="208">L88+M88+X88+Y88+AJ88+AK88+AV88+AW88+BH88+BI88+BT88+BU88+BZ88+CA88</f>
        <v>0.5806886186056518</v>
      </c>
      <c r="F88" s="17">
        <v>0</v>
      </c>
      <c r="G88" s="22">
        <v>0</v>
      </c>
      <c r="H88" s="17">
        <v>0</v>
      </c>
      <c r="I88" s="17">
        <v>0</v>
      </c>
      <c r="J88" s="17">
        <v>0</v>
      </c>
      <c r="K88" s="41">
        <v>0</v>
      </c>
      <c r="L88" s="17">
        <v>0</v>
      </c>
      <c r="M88" s="22">
        <v>0</v>
      </c>
      <c r="N88" s="17">
        <v>0</v>
      </c>
      <c r="O88" s="17">
        <v>0</v>
      </c>
      <c r="P88" s="17">
        <v>0</v>
      </c>
      <c r="Q88" s="41">
        <v>0</v>
      </c>
      <c r="R88" s="17">
        <v>0</v>
      </c>
      <c r="S88" s="22">
        <v>0</v>
      </c>
      <c r="T88" s="17">
        <v>0</v>
      </c>
      <c r="U88" s="17">
        <v>0</v>
      </c>
      <c r="V88" s="17">
        <v>0</v>
      </c>
      <c r="W88" s="41">
        <v>0</v>
      </c>
      <c r="X88" s="17">
        <v>0</v>
      </c>
      <c r="Y88" s="22">
        <v>0</v>
      </c>
      <c r="Z88" s="17">
        <v>0</v>
      </c>
      <c r="AA88" s="17">
        <v>0</v>
      </c>
      <c r="AB88" s="17">
        <v>0</v>
      </c>
      <c r="AC88" s="41">
        <v>0</v>
      </c>
      <c r="AD88" s="17">
        <v>0</v>
      </c>
      <c r="AE88" s="22">
        <v>0</v>
      </c>
      <c r="AF88" s="17">
        <v>0</v>
      </c>
      <c r="AG88" s="17">
        <v>0</v>
      </c>
      <c r="AH88" s="17">
        <v>0</v>
      </c>
      <c r="AI88" s="41">
        <v>0</v>
      </c>
      <c r="AJ88" s="17">
        <v>0</v>
      </c>
      <c r="AK88" s="22">
        <v>0</v>
      </c>
      <c r="AL88" s="17">
        <v>0</v>
      </c>
      <c r="AM88" s="17">
        <v>0</v>
      </c>
      <c r="AN88" s="17">
        <v>0</v>
      </c>
      <c r="AO88" s="41">
        <v>0</v>
      </c>
      <c r="AP88" s="17">
        <v>0</v>
      </c>
      <c r="AQ88" s="22">
        <v>0.79354087506255711</v>
      </c>
      <c r="AR88" s="17">
        <v>0</v>
      </c>
      <c r="AS88" s="17">
        <v>0</v>
      </c>
      <c r="AT88" s="17">
        <v>0</v>
      </c>
      <c r="AU88" s="41">
        <v>1</v>
      </c>
      <c r="AV88" s="17">
        <v>0</v>
      </c>
      <c r="AW88" s="22">
        <v>0.5806886186056518</v>
      </c>
      <c r="AX88" s="17">
        <v>0</v>
      </c>
      <c r="AY88" s="17">
        <v>0</v>
      </c>
      <c r="AZ88" s="17">
        <v>0</v>
      </c>
      <c r="BA88" s="41">
        <v>1</v>
      </c>
      <c r="BB88" s="17">
        <v>0</v>
      </c>
      <c r="BC88" s="22">
        <v>0</v>
      </c>
      <c r="BD88" s="17">
        <v>0</v>
      </c>
      <c r="BE88" s="17">
        <v>0</v>
      </c>
      <c r="BF88" s="17">
        <v>0</v>
      </c>
      <c r="BG88" s="41">
        <v>0</v>
      </c>
      <c r="BH88" s="17">
        <v>0</v>
      </c>
      <c r="BI88" s="22">
        <v>0</v>
      </c>
      <c r="BJ88" s="17">
        <v>0</v>
      </c>
      <c r="BK88" s="17">
        <v>0</v>
      </c>
      <c r="BL88" s="17">
        <v>0</v>
      </c>
      <c r="BM88" s="41">
        <v>0</v>
      </c>
      <c r="BN88" s="17">
        <v>0</v>
      </c>
      <c r="BO88" s="22">
        <v>0</v>
      </c>
      <c r="BP88" s="17">
        <v>0</v>
      </c>
      <c r="BQ88" s="17">
        <v>0</v>
      </c>
      <c r="BR88" s="17">
        <v>0</v>
      </c>
      <c r="BS88" s="41">
        <v>0</v>
      </c>
      <c r="BT88" s="17">
        <v>0</v>
      </c>
      <c r="BU88" s="22">
        <v>0</v>
      </c>
      <c r="BV88" s="17">
        <v>0</v>
      </c>
      <c r="BW88" s="17">
        <v>0</v>
      </c>
      <c r="BX88" s="17">
        <v>0</v>
      </c>
      <c r="BY88" s="41">
        <v>0</v>
      </c>
      <c r="BZ88" s="17">
        <v>0</v>
      </c>
      <c r="CA88" s="22">
        <v>0</v>
      </c>
      <c r="CB88" s="17">
        <v>0</v>
      </c>
      <c r="CC88" s="17">
        <v>0</v>
      </c>
      <c r="CD88" s="17">
        <v>0</v>
      </c>
      <c r="CE88" s="41">
        <v>0</v>
      </c>
      <c r="CF88" s="41" t="s">
        <v>51</v>
      </c>
      <c r="CG88" s="41" t="s">
        <v>51</v>
      </c>
      <c r="CH88" s="41" t="s">
        <v>51</v>
      </c>
      <c r="CI88" s="41" t="s">
        <v>51</v>
      </c>
      <c r="CJ88" s="41" t="s">
        <v>51</v>
      </c>
      <c r="CK88" s="41" t="s">
        <v>51</v>
      </c>
      <c r="CL88" s="17">
        <f t="shared" ref="CL88:CL91" si="209">R88+AD88+AP88+BB88+BN88+BZ88</f>
        <v>0</v>
      </c>
      <c r="CM88" s="17">
        <f t="shared" ref="CM88:CM91" si="210">S88+AE88+AQ88+BC88+BO88+CA88</f>
        <v>0.79354087506255711</v>
      </c>
      <c r="CN88" s="17">
        <f t="shared" ref="CN88:CN91" si="211">H88+AF88+AR88+BD88+BP88+CB88</f>
        <v>0</v>
      </c>
      <c r="CO88" s="17">
        <f t="shared" ref="CO88:CO91" si="212">U88+AG88+AS88+BE88+BQ88+CC88</f>
        <v>0</v>
      </c>
      <c r="CP88" s="17">
        <f t="shared" ref="CP88:CP91" si="213">V88+AH88+AT88+BF88+BR88+CD88</f>
        <v>0</v>
      </c>
      <c r="CQ88" s="37">
        <f t="shared" ref="CQ88:CQ91" si="214">W88+AI88+AU88+BG88+BS88+CE88</f>
        <v>1</v>
      </c>
      <c r="CR88" s="17">
        <f t="shared" ref="CR88:CR91" si="215">X88+AJ88+AV88+BH88+BT88+BZ88</f>
        <v>0</v>
      </c>
      <c r="CS88" s="17">
        <f t="shared" ref="CS88:CS91" si="216">Y88+AK88+AW88+BI88+BU88+CA88</f>
        <v>0.5806886186056518</v>
      </c>
      <c r="CT88" s="17">
        <f t="shared" ref="CT88:CT91" si="217">Z88+AL88+AX88+BJ88+BV88+CB88</f>
        <v>0</v>
      </c>
      <c r="CU88" s="17">
        <f t="shared" ref="CU88:CU91" si="218">AA88+AM88+AY88+BK88+BW88+CC88</f>
        <v>0</v>
      </c>
      <c r="CV88" s="17">
        <f t="shared" ref="CV88:CV91" si="219">AB88+AN88+AZ88+BL88+BX88+CD88</f>
        <v>0</v>
      </c>
      <c r="CW88" s="41">
        <f t="shared" ref="CW88:CW91" si="220">AC88+AO88+BA88+BM88+BY88+CE88</f>
        <v>1</v>
      </c>
      <c r="CX88" s="22" t="s">
        <v>187</v>
      </c>
      <c r="CY88" s="79"/>
    </row>
    <row r="89" spans="1:103" s="2" customFormat="1" ht="15.75" customHeight="1">
      <c r="A89" s="48" t="s">
        <v>304</v>
      </c>
      <c r="B89" s="57" t="s">
        <v>135</v>
      </c>
      <c r="C89" s="56" t="s">
        <v>136</v>
      </c>
      <c r="D89" s="22">
        <f t="shared" si="106"/>
        <v>0.86789306079870532</v>
      </c>
      <c r="E89" s="22">
        <f t="shared" si="208"/>
        <v>0.63316683905758064</v>
      </c>
      <c r="F89" s="17">
        <v>0</v>
      </c>
      <c r="G89" s="22">
        <v>0</v>
      </c>
      <c r="H89" s="17">
        <v>0</v>
      </c>
      <c r="I89" s="17">
        <v>0</v>
      </c>
      <c r="J89" s="17">
        <v>0</v>
      </c>
      <c r="K89" s="37">
        <v>0</v>
      </c>
      <c r="L89" s="17">
        <v>0</v>
      </c>
      <c r="M89" s="22">
        <v>0</v>
      </c>
      <c r="N89" s="17">
        <v>0</v>
      </c>
      <c r="O89" s="17">
        <v>0</v>
      </c>
      <c r="P89" s="17">
        <v>0</v>
      </c>
      <c r="Q89" s="37">
        <v>0</v>
      </c>
      <c r="R89" s="17">
        <v>0</v>
      </c>
      <c r="S89" s="22">
        <v>0</v>
      </c>
      <c r="T89" s="17">
        <v>0</v>
      </c>
      <c r="U89" s="17">
        <v>0</v>
      </c>
      <c r="V89" s="17">
        <v>0</v>
      </c>
      <c r="W89" s="37">
        <v>0</v>
      </c>
      <c r="X89" s="17">
        <v>0</v>
      </c>
      <c r="Y89" s="22">
        <v>0</v>
      </c>
      <c r="Z89" s="17">
        <v>0</v>
      </c>
      <c r="AA89" s="17">
        <v>0</v>
      </c>
      <c r="AB89" s="17">
        <v>0</v>
      </c>
      <c r="AC89" s="37">
        <v>0</v>
      </c>
      <c r="AD89" s="17">
        <v>0</v>
      </c>
      <c r="AE89" s="22">
        <v>0</v>
      </c>
      <c r="AF89" s="17">
        <v>0</v>
      </c>
      <c r="AG89" s="17">
        <v>0</v>
      </c>
      <c r="AH89" s="17">
        <v>0</v>
      </c>
      <c r="AI89" s="37">
        <v>0</v>
      </c>
      <c r="AJ89" s="17">
        <v>0</v>
      </c>
      <c r="AK89" s="22">
        <v>0</v>
      </c>
      <c r="AL89" s="17">
        <v>0</v>
      </c>
      <c r="AM89" s="17">
        <v>0</v>
      </c>
      <c r="AN89" s="17">
        <v>0</v>
      </c>
      <c r="AO89" s="37">
        <v>0</v>
      </c>
      <c r="AP89" s="17">
        <v>0</v>
      </c>
      <c r="AQ89" s="22">
        <v>0</v>
      </c>
      <c r="AR89" s="17">
        <v>0</v>
      </c>
      <c r="AS89" s="17">
        <v>0</v>
      </c>
      <c r="AT89" s="17">
        <v>0</v>
      </c>
      <c r="AU89" s="37">
        <v>0</v>
      </c>
      <c r="AV89" s="17">
        <v>0</v>
      </c>
      <c r="AW89" s="22">
        <v>0</v>
      </c>
      <c r="AX89" s="17">
        <v>0</v>
      </c>
      <c r="AY89" s="17">
        <v>0</v>
      </c>
      <c r="AZ89" s="17">
        <v>0</v>
      </c>
      <c r="BA89" s="37">
        <v>0</v>
      </c>
      <c r="BB89" s="17">
        <v>0</v>
      </c>
      <c r="BC89" s="22">
        <v>0</v>
      </c>
      <c r="BD89" s="17">
        <v>0</v>
      </c>
      <c r="BE89" s="17">
        <v>0</v>
      </c>
      <c r="BF89" s="17">
        <v>0</v>
      </c>
      <c r="BG89" s="37">
        <v>0</v>
      </c>
      <c r="BH89" s="17">
        <v>0</v>
      </c>
      <c r="BI89" s="22">
        <v>0</v>
      </c>
      <c r="BJ89" s="17">
        <v>0</v>
      </c>
      <c r="BK89" s="17">
        <v>0</v>
      </c>
      <c r="BL89" s="17">
        <v>0</v>
      </c>
      <c r="BM89" s="37">
        <v>0</v>
      </c>
      <c r="BN89" s="17">
        <v>0</v>
      </c>
      <c r="BO89" s="22">
        <v>0.86789306079870532</v>
      </c>
      <c r="BP89" s="17">
        <v>0</v>
      </c>
      <c r="BQ89" s="17">
        <v>0</v>
      </c>
      <c r="BR89" s="17">
        <v>0</v>
      </c>
      <c r="BS89" s="37">
        <v>1</v>
      </c>
      <c r="BT89" s="17">
        <v>0</v>
      </c>
      <c r="BU89" s="22">
        <v>0.63316683905758064</v>
      </c>
      <c r="BV89" s="17">
        <v>0</v>
      </c>
      <c r="BW89" s="17">
        <v>0</v>
      </c>
      <c r="BX89" s="17">
        <v>0</v>
      </c>
      <c r="BY89" s="37">
        <v>1</v>
      </c>
      <c r="BZ89" s="17">
        <v>0</v>
      </c>
      <c r="CA89" s="22">
        <v>0</v>
      </c>
      <c r="CB89" s="17">
        <v>0</v>
      </c>
      <c r="CC89" s="17">
        <v>0</v>
      </c>
      <c r="CD89" s="17">
        <v>0</v>
      </c>
      <c r="CE89" s="37">
        <v>0</v>
      </c>
      <c r="CF89" s="37" t="s">
        <v>51</v>
      </c>
      <c r="CG89" s="37" t="s">
        <v>51</v>
      </c>
      <c r="CH89" s="37" t="s">
        <v>51</v>
      </c>
      <c r="CI89" s="37" t="s">
        <v>51</v>
      </c>
      <c r="CJ89" s="37" t="s">
        <v>51</v>
      </c>
      <c r="CK89" s="37" t="s">
        <v>51</v>
      </c>
      <c r="CL89" s="17">
        <f t="shared" si="209"/>
        <v>0</v>
      </c>
      <c r="CM89" s="17">
        <f t="shared" si="210"/>
        <v>0.86789306079870532</v>
      </c>
      <c r="CN89" s="17">
        <f t="shared" si="211"/>
        <v>0</v>
      </c>
      <c r="CO89" s="17">
        <f t="shared" si="212"/>
        <v>0</v>
      </c>
      <c r="CP89" s="17">
        <f t="shared" si="213"/>
        <v>0</v>
      </c>
      <c r="CQ89" s="37">
        <f t="shared" si="214"/>
        <v>1</v>
      </c>
      <c r="CR89" s="17">
        <f t="shared" si="215"/>
        <v>0</v>
      </c>
      <c r="CS89" s="17">
        <f t="shared" si="216"/>
        <v>0.63316683905758064</v>
      </c>
      <c r="CT89" s="17">
        <f t="shared" si="217"/>
        <v>0</v>
      </c>
      <c r="CU89" s="17">
        <f t="shared" si="218"/>
        <v>0</v>
      </c>
      <c r="CV89" s="17">
        <f t="shared" si="219"/>
        <v>0</v>
      </c>
      <c r="CW89" s="41">
        <f t="shared" si="220"/>
        <v>1</v>
      </c>
      <c r="CX89" s="98" t="s">
        <v>187</v>
      </c>
      <c r="CY89" s="79"/>
    </row>
    <row r="90" spans="1:103" s="2" customFormat="1" ht="15.75">
      <c r="A90" s="48" t="s">
        <v>304</v>
      </c>
      <c r="B90" s="57" t="s">
        <v>137</v>
      </c>
      <c r="C90" s="56" t="s">
        <v>138</v>
      </c>
      <c r="D90" s="22">
        <f t="shared" si="106"/>
        <v>0.82988470218875932</v>
      </c>
      <c r="E90" s="22">
        <f t="shared" si="208"/>
        <v>0.60636027006990945</v>
      </c>
      <c r="F90" s="17">
        <v>0</v>
      </c>
      <c r="G90" s="22">
        <v>0</v>
      </c>
      <c r="H90" s="17">
        <v>0</v>
      </c>
      <c r="I90" s="17">
        <v>0</v>
      </c>
      <c r="J90" s="17">
        <v>0</v>
      </c>
      <c r="K90" s="37">
        <v>0</v>
      </c>
      <c r="L90" s="17">
        <v>0</v>
      </c>
      <c r="M90" s="22">
        <v>0</v>
      </c>
      <c r="N90" s="17">
        <v>0</v>
      </c>
      <c r="O90" s="17">
        <v>0</v>
      </c>
      <c r="P90" s="17">
        <v>0</v>
      </c>
      <c r="Q90" s="37">
        <v>0</v>
      </c>
      <c r="R90" s="17">
        <v>0</v>
      </c>
      <c r="S90" s="22">
        <v>0</v>
      </c>
      <c r="T90" s="17">
        <v>0</v>
      </c>
      <c r="U90" s="17">
        <v>0</v>
      </c>
      <c r="V90" s="17">
        <v>0</v>
      </c>
      <c r="W90" s="37">
        <v>0</v>
      </c>
      <c r="X90" s="17">
        <v>0</v>
      </c>
      <c r="Y90" s="22">
        <v>0</v>
      </c>
      <c r="Z90" s="17">
        <v>0</v>
      </c>
      <c r="AA90" s="17">
        <v>0</v>
      </c>
      <c r="AB90" s="17">
        <v>0</v>
      </c>
      <c r="AC90" s="37">
        <v>0</v>
      </c>
      <c r="AD90" s="17">
        <v>0</v>
      </c>
      <c r="AE90" s="22">
        <v>0</v>
      </c>
      <c r="AF90" s="17">
        <v>0</v>
      </c>
      <c r="AG90" s="17">
        <v>0</v>
      </c>
      <c r="AH90" s="17">
        <v>0</v>
      </c>
      <c r="AI90" s="37">
        <v>0</v>
      </c>
      <c r="AJ90" s="17">
        <v>0</v>
      </c>
      <c r="AK90" s="22">
        <v>0</v>
      </c>
      <c r="AL90" s="17">
        <v>0</v>
      </c>
      <c r="AM90" s="17">
        <v>0</v>
      </c>
      <c r="AN90" s="17">
        <v>0</v>
      </c>
      <c r="AO90" s="37">
        <v>0</v>
      </c>
      <c r="AP90" s="17">
        <v>0</v>
      </c>
      <c r="AQ90" s="22">
        <v>0</v>
      </c>
      <c r="AR90" s="17">
        <v>0</v>
      </c>
      <c r="AS90" s="17">
        <v>0</v>
      </c>
      <c r="AT90" s="17">
        <v>0</v>
      </c>
      <c r="AU90" s="37">
        <v>0</v>
      </c>
      <c r="AV90" s="17">
        <v>0</v>
      </c>
      <c r="AW90" s="22">
        <v>0</v>
      </c>
      <c r="AX90" s="17">
        <v>0</v>
      </c>
      <c r="AY90" s="17">
        <v>0</v>
      </c>
      <c r="AZ90" s="17">
        <v>0</v>
      </c>
      <c r="BA90" s="37">
        <v>0</v>
      </c>
      <c r="BB90" s="17">
        <v>0</v>
      </c>
      <c r="BC90" s="22">
        <v>0.82988470218875932</v>
      </c>
      <c r="BD90" s="17">
        <v>0</v>
      </c>
      <c r="BE90" s="17">
        <v>0</v>
      </c>
      <c r="BF90" s="17">
        <v>0</v>
      </c>
      <c r="BG90" s="37">
        <v>1</v>
      </c>
      <c r="BH90" s="17">
        <v>0</v>
      </c>
      <c r="BI90" s="22">
        <v>0.60636027006990945</v>
      </c>
      <c r="BJ90" s="17">
        <v>0</v>
      </c>
      <c r="BK90" s="17">
        <v>0</v>
      </c>
      <c r="BL90" s="17">
        <v>0</v>
      </c>
      <c r="BM90" s="37">
        <v>1</v>
      </c>
      <c r="BN90" s="17">
        <v>0</v>
      </c>
      <c r="BO90" s="22">
        <v>0</v>
      </c>
      <c r="BP90" s="17">
        <v>0</v>
      </c>
      <c r="BQ90" s="17">
        <v>0</v>
      </c>
      <c r="BR90" s="17">
        <v>0</v>
      </c>
      <c r="BS90" s="37">
        <v>0</v>
      </c>
      <c r="BT90" s="17">
        <v>0</v>
      </c>
      <c r="BU90" s="22">
        <v>0</v>
      </c>
      <c r="BV90" s="17">
        <v>0</v>
      </c>
      <c r="BW90" s="17">
        <v>0</v>
      </c>
      <c r="BX90" s="17">
        <v>0</v>
      </c>
      <c r="BY90" s="37">
        <v>0</v>
      </c>
      <c r="BZ90" s="17">
        <v>0</v>
      </c>
      <c r="CA90" s="22">
        <v>0</v>
      </c>
      <c r="CB90" s="17">
        <v>0</v>
      </c>
      <c r="CC90" s="17">
        <v>0</v>
      </c>
      <c r="CD90" s="17">
        <v>0</v>
      </c>
      <c r="CE90" s="37">
        <v>0</v>
      </c>
      <c r="CF90" s="37" t="s">
        <v>51</v>
      </c>
      <c r="CG90" s="37" t="s">
        <v>51</v>
      </c>
      <c r="CH90" s="37" t="s">
        <v>51</v>
      </c>
      <c r="CI90" s="37" t="s">
        <v>51</v>
      </c>
      <c r="CJ90" s="37" t="s">
        <v>51</v>
      </c>
      <c r="CK90" s="37" t="s">
        <v>51</v>
      </c>
      <c r="CL90" s="17">
        <f t="shared" si="209"/>
        <v>0</v>
      </c>
      <c r="CM90" s="17">
        <f t="shared" si="210"/>
        <v>0.82988470218875932</v>
      </c>
      <c r="CN90" s="17">
        <f t="shared" si="211"/>
        <v>0</v>
      </c>
      <c r="CO90" s="17">
        <f t="shared" si="212"/>
        <v>0</v>
      </c>
      <c r="CP90" s="17">
        <f t="shared" si="213"/>
        <v>0</v>
      </c>
      <c r="CQ90" s="37">
        <f t="shared" si="214"/>
        <v>1</v>
      </c>
      <c r="CR90" s="17">
        <f t="shared" si="215"/>
        <v>0</v>
      </c>
      <c r="CS90" s="17">
        <f t="shared" si="216"/>
        <v>0.60636027006990945</v>
      </c>
      <c r="CT90" s="17">
        <f t="shared" si="217"/>
        <v>0</v>
      </c>
      <c r="CU90" s="17">
        <f t="shared" si="218"/>
        <v>0</v>
      </c>
      <c r="CV90" s="17">
        <f t="shared" si="219"/>
        <v>0</v>
      </c>
      <c r="CW90" s="41">
        <f t="shared" si="220"/>
        <v>1</v>
      </c>
      <c r="CX90" s="22" t="s">
        <v>187</v>
      </c>
      <c r="CY90" s="79"/>
    </row>
    <row r="91" spans="1:103" s="2" customFormat="1" ht="15.75">
      <c r="A91" s="48" t="s">
        <v>304</v>
      </c>
      <c r="B91" s="57" t="s">
        <v>139</v>
      </c>
      <c r="C91" s="56" t="s">
        <v>140</v>
      </c>
      <c r="D91" s="22">
        <f t="shared" si="106"/>
        <v>0.75878868321616622</v>
      </c>
      <c r="E91" s="22">
        <f t="shared" si="208"/>
        <v>0</v>
      </c>
      <c r="F91" s="17">
        <v>0</v>
      </c>
      <c r="G91" s="22">
        <v>0</v>
      </c>
      <c r="H91" s="17">
        <v>0</v>
      </c>
      <c r="I91" s="17">
        <v>0</v>
      </c>
      <c r="J91" s="17">
        <v>0</v>
      </c>
      <c r="K91" s="37">
        <v>0</v>
      </c>
      <c r="L91" s="17">
        <v>0</v>
      </c>
      <c r="M91" s="22">
        <v>0</v>
      </c>
      <c r="N91" s="17">
        <v>0</v>
      </c>
      <c r="O91" s="17">
        <v>0</v>
      </c>
      <c r="P91" s="17">
        <v>0</v>
      </c>
      <c r="Q91" s="37">
        <v>0</v>
      </c>
      <c r="R91" s="17">
        <v>0</v>
      </c>
      <c r="S91" s="22">
        <v>0</v>
      </c>
      <c r="T91" s="17">
        <v>0</v>
      </c>
      <c r="U91" s="17">
        <v>0</v>
      </c>
      <c r="V91" s="17">
        <v>0</v>
      </c>
      <c r="W91" s="37">
        <v>0</v>
      </c>
      <c r="X91" s="17">
        <v>0</v>
      </c>
      <c r="Y91" s="22">
        <v>0</v>
      </c>
      <c r="Z91" s="17">
        <v>0</v>
      </c>
      <c r="AA91" s="17">
        <v>0</v>
      </c>
      <c r="AB91" s="17">
        <v>0</v>
      </c>
      <c r="AC91" s="37">
        <v>0</v>
      </c>
      <c r="AD91" s="17">
        <v>0</v>
      </c>
      <c r="AE91" s="22">
        <v>0.75878868321616622</v>
      </c>
      <c r="AF91" s="17">
        <v>0</v>
      </c>
      <c r="AG91" s="17">
        <v>0</v>
      </c>
      <c r="AH91" s="17">
        <v>0</v>
      </c>
      <c r="AI91" s="37">
        <v>1</v>
      </c>
      <c r="AJ91" s="17">
        <v>0</v>
      </c>
      <c r="AK91" s="22">
        <v>0</v>
      </c>
      <c r="AL91" s="17">
        <v>0</v>
      </c>
      <c r="AM91" s="17">
        <v>0</v>
      </c>
      <c r="AN91" s="17">
        <v>0</v>
      </c>
      <c r="AO91" s="37">
        <v>0</v>
      </c>
      <c r="AP91" s="17">
        <v>0</v>
      </c>
      <c r="AQ91" s="22">
        <v>0</v>
      </c>
      <c r="AR91" s="17">
        <v>0</v>
      </c>
      <c r="AS91" s="17">
        <v>0</v>
      </c>
      <c r="AT91" s="17">
        <v>0</v>
      </c>
      <c r="AU91" s="37">
        <v>0</v>
      </c>
      <c r="AV91" s="17">
        <v>0</v>
      </c>
      <c r="AW91" s="22">
        <v>0</v>
      </c>
      <c r="AX91" s="17">
        <v>0</v>
      </c>
      <c r="AY91" s="17">
        <v>0</v>
      </c>
      <c r="AZ91" s="17">
        <v>0</v>
      </c>
      <c r="BA91" s="37">
        <v>0</v>
      </c>
      <c r="BB91" s="17">
        <v>0</v>
      </c>
      <c r="BC91" s="22">
        <v>0</v>
      </c>
      <c r="BD91" s="17">
        <v>0</v>
      </c>
      <c r="BE91" s="17">
        <v>0</v>
      </c>
      <c r="BF91" s="17">
        <v>0</v>
      </c>
      <c r="BG91" s="37">
        <v>0</v>
      </c>
      <c r="BH91" s="17">
        <v>0</v>
      </c>
      <c r="BI91" s="22">
        <v>0</v>
      </c>
      <c r="BJ91" s="17">
        <v>0</v>
      </c>
      <c r="BK91" s="17">
        <v>0</v>
      </c>
      <c r="BL91" s="17">
        <v>0</v>
      </c>
      <c r="BM91" s="37">
        <v>0</v>
      </c>
      <c r="BN91" s="17">
        <v>0</v>
      </c>
      <c r="BO91" s="22">
        <v>0</v>
      </c>
      <c r="BP91" s="17">
        <v>0</v>
      </c>
      <c r="BQ91" s="17">
        <v>0</v>
      </c>
      <c r="BR91" s="17">
        <v>0</v>
      </c>
      <c r="BS91" s="37">
        <v>0</v>
      </c>
      <c r="BT91" s="17">
        <v>0</v>
      </c>
      <c r="BU91" s="22">
        <v>0</v>
      </c>
      <c r="BV91" s="17">
        <v>0</v>
      </c>
      <c r="BW91" s="17">
        <v>0</v>
      </c>
      <c r="BX91" s="17">
        <v>0</v>
      </c>
      <c r="BY91" s="37">
        <v>0</v>
      </c>
      <c r="BZ91" s="17">
        <v>0</v>
      </c>
      <c r="CA91" s="22">
        <v>0</v>
      </c>
      <c r="CB91" s="17">
        <v>0</v>
      </c>
      <c r="CC91" s="17">
        <v>0</v>
      </c>
      <c r="CD91" s="17">
        <v>0</v>
      </c>
      <c r="CE91" s="37">
        <v>0</v>
      </c>
      <c r="CF91" s="37" t="s">
        <v>51</v>
      </c>
      <c r="CG91" s="37" t="s">
        <v>51</v>
      </c>
      <c r="CH91" s="37" t="s">
        <v>51</v>
      </c>
      <c r="CI91" s="37" t="s">
        <v>51</v>
      </c>
      <c r="CJ91" s="37" t="s">
        <v>51</v>
      </c>
      <c r="CK91" s="37" t="s">
        <v>51</v>
      </c>
      <c r="CL91" s="17">
        <f t="shared" si="209"/>
        <v>0</v>
      </c>
      <c r="CM91" s="17">
        <f t="shared" si="210"/>
        <v>0.75878868321616622</v>
      </c>
      <c r="CN91" s="17">
        <f t="shared" si="211"/>
        <v>0</v>
      </c>
      <c r="CO91" s="17">
        <f t="shared" si="212"/>
        <v>0</v>
      </c>
      <c r="CP91" s="17">
        <f t="shared" si="213"/>
        <v>0</v>
      </c>
      <c r="CQ91" s="37">
        <f t="shared" si="214"/>
        <v>1</v>
      </c>
      <c r="CR91" s="17">
        <f t="shared" si="215"/>
        <v>0</v>
      </c>
      <c r="CS91" s="17">
        <f t="shared" si="216"/>
        <v>0</v>
      </c>
      <c r="CT91" s="17">
        <f t="shared" si="217"/>
        <v>0</v>
      </c>
      <c r="CU91" s="17">
        <f t="shared" si="218"/>
        <v>0</v>
      </c>
      <c r="CV91" s="17">
        <f t="shared" si="219"/>
        <v>0</v>
      </c>
      <c r="CW91" s="41">
        <f t="shared" si="220"/>
        <v>0</v>
      </c>
      <c r="CX91" s="22" t="s">
        <v>287</v>
      </c>
      <c r="CY91" s="79"/>
    </row>
    <row r="92" spans="1:103" s="30" customFormat="1" ht="24" customHeight="1">
      <c r="A92" s="52" t="s">
        <v>304</v>
      </c>
      <c r="B92" s="31" t="s">
        <v>113</v>
      </c>
      <c r="C92" s="29" t="s">
        <v>100</v>
      </c>
      <c r="D92" s="24">
        <f t="shared" ref="D92:AI92" si="221">SUM(D93:D96)</f>
        <v>2.6659683468462143</v>
      </c>
      <c r="E92" s="24">
        <f t="shared" si="221"/>
        <v>1.5527554575356188</v>
      </c>
      <c r="F92" s="24">
        <f t="shared" si="221"/>
        <v>0</v>
      </c>
      <c r="G92" s="24">
        <f t="shared" si="221"/>
        <v>0</v>
      </c>
      <c r="H92" s="24">
        <f t="shared" si="221"/>
        <v>0</v>
      </c>
      <c r="I92" s="24">
        <f t="shared" si="221"/>
        <v>0</v>
      </c>
      <c r="J92" s="24">
        <f t="shared" si="221"/>
        <v>0</v>
      </c>
      <c r="K92" s="39">
        <f t="shared" si="221"/>
        <v>0</v>
      </c>
      <c r="L92" s="24">
        <f t="shared" si="221"/>
        <v>0</v>
      </c>
      <c r="M92" s="24">
        <f t="shared" si="221"/>
        <v>0</v>
      </c>
      <c r="N92" s="24">
        <f t="shared" si="221"/>
        <v>0</v>
      </c>
      <c r="O92" s="24">
        <f t="shared" si="221"/>
        <v>0</v>
      </c>
      <c r="P92" s="24">
        <f t="shared" si="221"/>
        <v>0</v>
      </c>
      <c r="Q92" s="39">
        <f t="shared" si="221"/>
        <v>0</v>
      </c>
      <c r="R92" s="24">
        <f t="shared" si="221"/>
        <v>0</v>
      </c>
      <c r="S92" s="24">
        <f t="shared" si="221"/>
        <v>0</v>
      </c>
      <c r="T92" s="24">
        <f t="shared" si="221"/>
        <v>0</v>
      </c>
      <c r="U92" s="24">
        <f t="shared" si="221"/>
        <v>0</v>
      </c>
      <c r="V92" s="24">
        <f t="shared" si="221"/>
        <v>0</v>
      </c>
      <c r="W92" s="39">
        <f t="shared" si="221"/>
        <v>0</v>
      </c>
      <c r="X92" s="24">
        <f t="shared" si="221"/>
        <v>0</v>
      </c>
      <c r="Y92" s="24">
        <f t="shared" ref="Y92" si="222">SUM(Y93:Y96)</f>
        <v>0</v>
      </c>
      <c r="Z92" s="24">
        <f t="shared" si="221"/>
        <v>0</v>
      </c>
      <c r="AA92" s="24">
        <f t="shared" si="221"/>
        <v>0</v>
      </c>
      <c r="AB92" s="24">
        <f t="shared" si="221"/>
        <v>0</v>
      </c>
      <c r="AC92" s="39">
        <f t="shared" si="221"/>
        <v>0</v>
      </c>
      <c r="AD92" s="24">
        <f t="shared" si="221"/>
        <v>0</v>
      </c>
      <c r="AE92" s="24">
        <f t="shared" si="221"/>
        <v>0.62241225025496316</v>
      </c>
      <c r="AF92" s="24">
        <f t="shared" si="221"/>
        <v>0</v>
      </c>
      <c r="AG92" s="24">
        <f t="shared" si="221"/>
        <v>0</v>
      </c>
      <c r="AH92" s="24">
        <f t="shared" si="221"/>
        <v>0</v>
      </c>
      <c r="AI92" s="39">
        <f t="shared" si="221"/>
        <v>1</v>
      </c>
      <c r="AJ92" s="24">
        <f t="shared" ref="AJ92:BO92" si="223">SUM(AJ93:AJ96)</f>
        <v>0</v>
      </c>
      <c r="AK92" s="24">
        <f t="shared" si="223"/>
        <v>0</v>
      </c>
      <c r="AL92" s="24">
        <f t="shared" si="223"/>
        <v>0</v>
      </c>
      <c r="AM92" s="24">
        <f t="shared" si="223"/>
        <v>0</v>
      </c>
      <c r="AN92" s="24">
        <f t="shared" si="223"/>
        <v>0</v>
      </c>
      <c r="AO92" s="39">
        <f t="shared" si="223"/>
        <v>0</v>
      </c>
      <c r="AP92" s="24">
        <f t="shared" si="223"/>
        <v>0</v>
      </c>
      <c r="AQ92" s="24">
        <f t="shared" si="223"/>
        <v>0.65091846075447102</v>
      </c>
      <c r="AR92" s="24">
        <f t="shared" si="223"/>
        <v>0</v>
      </c>
      <c r="AS92" s="24">
        <f t="shared" si="223"/>
        <v>0</v>
      </c>
      <c r="AT92" s="24">
        <f t="shared" si="223"/>
        <v>0</v>
      </c>
      <c r="AU92" s="39">
        <f t="shared" si="223"/>
        <v>1</v>
      </c>
      <c r="AV92" s="24">
        <f t="shared" si="223"/>
        <v>0</v>
      </c>
      <c r="AW92" s="24">
        <f t="shared" si="223"/>
        <v>0.49536294403502534</v>
      </c>
      <c r="AX92" s="24">
        <f t="shared" si="223"/>
        <v>0</v>
      </c>
      <c r="AY92" s="24">
        <f t="shared" si="223"/>
        <v>0</v>
      </c>
      <c r="AZ92" s="24">
        <f t="shared" si="223"/>
        <v>0</v>
      </c>
      <c r="BA92" s="39">
        <f t="shared" si="223"/>
        <v>1</v>
      </c>
      <c r="BB92" s="24">
        <f t="shared" si="223"/>
        <v>0</v>
      </c>
      <c r="BC92" s="24">
        <f t="shared" si="223"/>
        <v>0.6807302433032264</v>
      </c>
      <c r="BD92" s="24">
        <f t="shared" si="223"/>
        <v>0</v>
      </c>
      <c r="BE92" s="24">
        <f t="shared" si="223"/>
        <v>0</v>
      </c>
      <c r="BF92" s="24">
        <f t="shared" si="223"/>
        <v>0</v>
      </c>
      <c r="BG92" s="39">
        <f t="shared" si="223"/>
        <v>1</v>
      </c>
      <c r="BH92" s="24">
        <f t="shared" si="223"/>
        <v>0</v>
      </c>
      <c r="BI92" s="24">
        <f t="shared" si="223"/>
        <v>0.51726243446780029</v>
      </c>
      <c r="BJ92" s="24">
        <f t="shared" si="223"/>
        <v>0</v>
      </c>
      <c r="BK92" s="24">
        <f t="shared" si="223"/>
        <v>0</v>
      </c>
      <c r="BL92" s="24">
        <f t="shared" si="223"/>
        <v>0</v>
      </c>
      <c r="BM92" s="39">
        <f t="shared" si="223"/>
        <v>1</v>
      </c>
      <c r="BN92" s="24">
        <f t="shared" si="223"/>
        <v>0</v>
      </c>
      <c r="BO92" s="24">
        <f t="shared" si="223"/>
        <v>0.71190739253355384</v>
      </c>
      <c r="BP92" s="24">
        <f t="shared" ref="BP92:CE92" si="224">SUM(BP93:BP96)</f>
        <v>0</v>
      </c>
      <c r="BQ92" s="24">
        <f t="shared" si="224"/>
        <v>0</v>
      </c>
      <c r="BR92" s="24">
        <f t="shared" si="224"/>
        <v>0</v>
      </c>
      <c r="BS92" s="39">
        <f t="shared" si="224"/>
        <v>1</v>
      </c>
      <c r="BT92" s="24">
        <f t="shared" si="224"/>
        <v>0</v>
      </c>
      <c r="BU92" s="24">
        <f t="shared" si="224"/>
        <v>0.5401300790327932</v>
      </c>
      <c r="BV92" s="24">
        <f t="shared" si="224"/>
        <v>0</v>
      </c>
      <c r="BW92" s="24">
        <f t="shared" si="224"/>
        <v>0</v>
      </c>
      <c r="BX92" s="24">
        <f t="shared" si="224"/>
        <v>0</v>
      </c>
      <c r="BY92" s="39">
        <f t="shared" si="224"/>
        <v>1</v>
      </c>
      <c r="BZ92" s="24">
        <f t="shared" si="224"/>
        <v>0</v>
      </c>
      <c r="CA92" s="24">
        <f t="shared" si="224"/>
        <v>0</v>
      </c>
      <c r="CB92" s="24">
        <f t="shared" si="224"/>
        <v>0</v>
      </c>
      <c r="CC92" s="24">
        <f t="shared" si="224"/>
        <v>0</v>
      </c>
      <c r="CD92" s="24">
        <f t="shared" si="224"/>
        <v>0</v>
      </c>
      <c r="CE92" s="39">
        <f t="shared" si="224"/>
        <v>0</v>
      </c>
      <c r="CF92" s="39" t="s">
        <v>51</v>
      </c>
      <c r="CG92" s="39" t="s">
        <v>51</v>
      </c>
      <c r="CH92" s="39" t="s">
        <v>51</v>
      </c>
      <c r="CI92" s="39" t="s">
        <v>51</v>
      </c>
      <c r="CJ92" s="39" t="s">
        <v>51</v>
      </c>
      <c r="CK92" s="39" t="s">
        <v>51</v>
      </c>
      <c r="CL92" s="24">
        <f t="shared" ref="CL92:CW92" si="225">SUM(CL93:CL96)</f>
        <v>0</v>
      </c>
      <c r="CM92" s="24">
        <f t="shared" si="225"/>
        <v>2.6659683468462143</v>
      </c>
      <c r="CN92" s="24">
        <f t="shared" si="225"/>
        <v>0</v>
      </c>
      <c r="CO92" s="24">
        <f t="shared" si="225"/>
        <v>0</v>
      </c>
      <c r="CP92" s="24">
        <f t="shared" si="225"/>
        <v>0</v>
      </c>
      <c r="CQ92" s="39">
        <f t="shared" si="225"/>
        <v>4</v>
      </c>
      <c r="CR92" s="24">
        <f t="shared" si="225"/>
        <v>0</v>
      </c>
      <c r="CS92" s="24">
        <f t="shared" si="225"/>
        <v>1.5527554575356188</v>
      </c>
      <c r="CT92" s="24">
        <f t="shared" si="225"/>
        <v>0</v>
      </c>
      <c r="CU92" s="24">
        <f t="shared" si="225"/>
        <v>0</v>
      </c>
      <c r="CV92" s="24">
        <f t="shared" si="225"/>
        <v>0</v>
      </c>
      <c r="CW92" s="36">
        <f t="shared" si="225"/>
        <v>3</v>
      </c>
      <c r="CX92" s="24" t="s">
        <v>51</v>
      </c>
      <c r="CY92" s="79"/>
    </row>
    <row r="93" spans="1:103" s="2" customFormat="1" ht="15.75">
      <c r="A93" s="49" t="s">
        <v>304</v>
      </c>
      <c r="B93" s="35" t="s">
        <v>120</v>
      </c>
      <c r="C93" s="26" t="s">
        <v>121</v>
      </c>
      <c r="D93" s="22">
        <f t="shared" si="106"/>
        <v>0.65091846075447102</v>
      </c>
      <c r="E93" s="22">
        <f t="shared" ref="E93:E96" si="226">L93+M93+X93+Y93+AJ93+AK93+AV93+AW93+BH93+BI93+BT93+BU93+BZ93+CA93</f>
        <v>0.49536294403502534</v>
      </c>
      <c r="F93" s="17">
        <v>0</v>
      </c>
      <c r="G93" s="22">
        <v>0</v>
      </c>
      <c r="H93" s="32">
        <v>0</v>
      </c>
      <c r="I93" s="17">
        <v>0</v>
      </c>
      <c r="J93" s="17">
        <v>0</v>
      </c>
      <c r="K93" s="41">
        <v>0</v>
      </c>
      <c r="L93" s="17">
        <v>0</v>
      </c>
      <c r="M93" s="22">
        <v>0</v>
      </c>
      <c r="N93" s="32">
        <v>0</v>
      </c>
      <c r="O93" s="17">
        <v>0</v>
      </c>
      <c r="P93" s="17">
        <v>0</v>
      </c>
      <c r="Q93" s="41">
        <v>0</v>
      </c>
      <c r="R93" s="17">
        <v>0</v>
      </c>
      <c r="S93" s="22">
        <v>0</v>
      </c>
      <c r="T93" s="32">
        <v>0</v>
      </c>
      <c r="U93" s="17">
        <v>0</v>
      </c>
      <c r="V93" s="17">
        <v>0</v>
      </c>
      <c r="W93" s="41">
        <v>0</v>
      </c>
      <c r="X93" s="17">
        <v>0</v>
      </c>
      <c r="Y93" s="22">
        <v>0</v>
      </c>
      <c r="Z93" s="32">
        <v>0</v>
      </c>
      <c r="AA93" s="17">
        <v>0</v>
      </c>
      <c r="AB93" s="17">
        <v>0</v>
      </c>
      <c r="AC93" s="41">
        <v>0</v>
      </c>
      <c r="AD93" s="17">
        <v>0</v>
      </c>
      <c r="AE93" s="22">
        <v>0</v>
      </c>
      <c r="AF93" s="32">
        <v>0</v>
      </c>
      <c r="AG93" s="17">
        <v>0</v>
      </c>
      <c r="AH93" s="17">
        <v>0</v>
      </c>
      <c r="AI93" s="41">
        <v>0</v>
      </c>
      <c r="AJ93" s="17">
        <v>0</v>
      </c>
      <c r="AK93" s="22">
        <v>0</v>
      </c>
      <c r="AL93" s="32">
        <v>0</v>
      </c>
      <c r="AM93" s="17">
        <v>0</v>
      </c>
      <c r="AN93" s="17">
        <v>0</v>
      </c>
      <c r="AO93" s="41">
        <v>0</v>
      </c>
      <c r="AP93" s="17">
        <v>0</v>
      </c>
      <c r="AQ93" s="22">
        <v>0.65091846075447102</v>
      </c>
      <c r="AR93" s="32">
        <v>0</v>
      </c>
      <c r="AS93" s="17">
        <v>0</v>
      </c>
      <c r="AT93" s="17">
        <v>0</v>
      </c>
      <c r="AU93" s="41">
        <v>1</v>
      </c>
      <c r="AV93" s="17">
        <v>0</v>
      </c>
      <c r="AW93" s="22">
        <v>0.49536294403502534</v>
      </c>
      <c r="AX93" s="32">
        <v>0</v>
      </c>
      <c r="AY93" s="17">
        <v>0</v>
      </c>
      <c r="AZ93" s="17">
        <v>0</v>
      </c>
      <c r="BA93" s="41">
        <v>1</v>
      </c>
      <c r="BB93" s="17">
        <v>0</v>
      </c>
      <c r="BC93" s="22">
        <v>0</v>
      </c>
      <c r="BD93" s="32">
        <v>0</v>
      </c>
      <c r="BE93" s="17">
        <v>0</v>
      </c>
      <c r="BF93" s="17">
        <v>0</v>
      </c>
      <c r="BG93" s="41">
        <v>0</v>
      </c>
      <c r="BH93" s="17">
        <v>0</v>
      </c>
      <c r="BI93" s="22">
        <v>0</v>
      </c>
      <c r="BJ93" s="32">
        <v>0</v>
      </c>
      <c r="BK93" s="17">
        <v>0</v>
      </c>
      <c r="BL93" s="17">
        <v>0</v>
      </c>
      <c r="BM93" s="41">
        <v>0</v>
      </c>
      <c r="BN93" s="17">
        <v>0</v>
      </c>
      <c r="BO93" s="22">
        <v>0</v>
      </c>
      <c r="BP93" s="32">
        <v>0</v>
      </c>
      <c r="BQ93" s="17">
        <v>0</v>
      </c>
      <c r="BR93" s="17">
        <v>0</v>
      </c>
      <c r="BS93" s="41">
        <v>0</v>
      </c>
      <c r="BT93" s="17">
        <v>0</v>
      </c>
      <c r="BU93" s="22">
        <v>0</v>
      </c>
      <c r="BV93" s="32">
        <v>0</v>
      </c>
      <c r="BW93" s="17">
        <v>0</v>
      </c>
      <c r="BX93" s="17">
        <v>0</v>
      </c>
      <c r="BY93" s="41">
        <v>0</v>
      </c>
      <c r="BZ93" s="17">
        <v>0</v>
      </c>
      <c r="CA93" s="22">
        <v>0</v>
      </c>
      <c r="CB93" s="32">
        <v>0</v>
      </c>
      <c r="CC93" s="17">
        <v>0</v>
      </c>
      <c r="CD93" s="17">
        <v>0</v>
      </c>
      <c r="CE93" s="41">
        <v>0</v>
      </c>
      <c r="CF93" s="41" t="s">
        <v>51</v>
      </c>
      <c r="CG93" s="41" t="s">
        <v>51</v>
      </c>
      <c r="CH93" s="41" t="s">
        <v>51</v>
      </c>
      <c r="CI93" s="41" t="s">
        <v>51</v>
      </c>
      <c r="CJ93" s="41" t="s">
        <v>51</v>
      </c>
      <c r="CK93" s="41" t="s">
        <v>51</v>
      </c>
      <c r="CL93" s="17">
        <f t="shared" ref="CL93:CL96" si="227">R93+AD93+AP93+BB93+BN93+BZ93</f>
        <v>0</v>
      </c>
      <c r="CM93" s="17">
        <f t="shared" ref="CM93:CM96" si="228">S93+AE93+AQ93+BC93+BO93+CA93</f>
        <v>0.65091846075447102</v>
      </c>
      <c r="CN93" s="17">
        <f t="shared" ref="CN93:CN96" si="229">H93+AF93+AR93+BD93+BP93+CB93</f>
        <v>0</v>
      </c>
      <c r="CO93" s="17">
        <f t="shared" ref="CO93:CO96" si="230">U93+AG93+AS93+BE93+BQ93+CC93</f>
        <v>0</v>
      </c>
      <c r="CP93" s="17">
        <f t="shared" ref="CP93:CP96" si="231">V93+AH93+AT93+BF93+BR93+CD93</f>
        <v>0</v>
      </c>
      <c r="CQ93" s="37">
        <f t="shared" ref="CQ93:CQ96" si="232">W93+AI93+AU93+BG93+BS93+CE93</f>
        <v>1</v>
      </c>
      <c r="CR93" s="17">
        <f t="shared" ref="CR93:CR96" si="233">X93+AJ93+AV93+BH93+BT93+BZ93</f>
        <v>0</v>
      </c>
      <c r="CS93" s="17">
        <f t="shared" ref="CS93:CS96" si="234">Y93+AK93+AW93+BI93+BU93+CA93</f>
        <v>0.49536294403502534</v>
      </c>
      <c r="CT93" s="17">
        <f t="shared" ref="CT93:CT96" si="235">Z93+AL93+AX93+BJ93+BV93+CB93</f>
        <v>0</v>
      </c>
      <c r="CU93" s="17">
        <f t="shared" ref="CU93:CU96" si="236">AA93+AM93+AY93+BK93+BW93+CC93</f>
        <v>0</v>
      </c>
      <c r="CV93" s="17">
        <f t="shared" ref="CV93:CV96" si="237">AB93+AN93+AZ93+BL93+BX93+CD93</f>
        <v>0</v>
      </c>
      <c r="CW93" s="41">
        <f t="shared" ref="CW93:CW96" si="238">AC93+AO93+BA93+BM93+BY93+CE93</f>
        <v>1</v>
      </c>
      <c r="CX93" s="22" t="s">
        <v>187</v>
      </c>
      <c r="CY93" s="79"/>
    </row>
    <row r="94" spans="1:103" s="2" customFormat="1" ht="15.75" customHeight="1">
      <c r="A94" s="49" t="s">
        <v>304</v>
      </c>
      <c r="B94" s="51" t="s">
        <v>141</v>
      </c>
      <c r="C94" s="26" t="s">
        <v>142</v>
      </c>
      <c r="D94" s="22">
        <f t="shared" si="106"/>
        <v>0.71190739253355384</v>
      </c>
      <c r="E94" s="22">
        <f t="shared" si="226"/>
        <v>0.5401300790327932</v>
      </c>
      <c r="F94" s="17">
        <v>0</v>
      </c>
      <c r="G94" s="22">
        <v>0</v>
      </c>
      <c r="H94" s="32">
        <v>0</v>
      </c>
      <c r="I94" s="17">
        <v>0</v>
      </c>
      <c r="J94" s="17">
        <v>0</v>
      </c>
      <c r="K94" s="41">
        <v>0</v>
      </c>
      <c r="L94" s="17">
        <v>0</v>
      </c>
      <c r="M94" s="22">
        <v>0</v>
      </c>
      <c r="N94" s="32">
        <v>0</v>
      </c>
      <c r="O94" s="17">
        <v>0</v>
      </c>
      <c r="P94" s="17">
        <v>0</v>
      </c>
      <c r="Q94" s="41">
        <v>0</v>
      </c>
      <c r="R94" s="17">
        <v>0</v>
      </c>
      <c r="S94" s="22">
        <v>0</v>
      </c>
      <c r="T94" s="32">
        <v>0</v>
      </c>
      <c r="U94" s="17">
        <v>0</v>
      </c>
      <c r="V94" s="17">
        <v>0</v>
      </c>
      <c r="W94" s="41">
        <v>0</v>
      </c>
      <c r="X94" s="17">
        <v>0</v>
      </c>
      <c r="Y94" s="22">
        <v>0</v>
      </c>
      <c r="Z94" s="32">
        <v>0</v>
      </c>
      <c r="AA94" s="17">
        <v>0</v>
      </c>
      <c r="AB94" s="17">
        <v>0</v>
      </c>
      <c r="AC94" s="41">
        <v>0</v>
      </c>
      <c r="AD94" s="17">
        <v>0</v>
      </c>
      <c r="AE94" s="22">
        <v>0</v>
      </c>
      <c r="AF94" s="32">
        <v>0</v>
      </c>
      <c r="AG94" s="17">
        <v>0</v>
      </c>
      <c r="AH94" s="17">
        <v>0</v>
      </c>
      <c r="AI94" s="41">
        <v>0</v>
      </c>
      <c r="AJ94" s="17">
        <v>0</v>
      </c>
      <c r="AK94" s="22">
        <v>0</v>
      </c>
      <c r="AL94" s="32">
        <v>0</v>
      </c>
      <c r="AM94" s="17">
        <v>0</v>
      </c>
      <c r="AN94" s="17">
        <v>0</v>
      </c>
      <c r="AO94" s="41">
        <v>0</v>
      </c>
      <c r="AP94" s="17">
        <v>0</v>
      </c>
      <c r="AQ94" s="22">
        <v>0</v>
      </c>
      <c r="AR94" s="32">
        <v>0</v>
      </c>
      <c r="AS94" s="17">
        <v>0</v>
      </c>
      <c r="AT94" s="17">
        <v>0</v>
      </c>
      <c r="AU94" s="41">
        <v>0</v>
      </c>
      <c r="AV94" s="17">
        <v>0</v>
      </c>
      <c r="AW94" s="22">
        <v>0</v>
      </c>
      <c r="AX94" s="32">
        <v>0</v>
      </c>
      <c r="AY94" s="17">
        <v>0</v>
      </c>
      <c r="AZ94" s="17">
        <v>0</v>
      </c>
      <c r="BA94" s="41">
        <v>0</v>
      </c>
      <c r="BB94" s="17">
        <v>0</v>
      </c>
      <c r="BC94" s="22">
        <v>0</v>
      </c>
      <c r="BD94" s="32">
        <v>0</v>
      </c>
      <c r="BE94" s="17">
        <v>0</v>
      </c>
      <c r="BF94" s="17">
        <v>0</v>
      </c>
      <c r="BG94" s="41">
        <v>0</v>
      </c>
      <c r="BH94" s="17">
        <v>0</v>
      </c>
      <c r="BI94" s="22">
        <v>0</v>
      </c>
      <c r="BJ94" s="32">
        <v>0</v>
      </c>
      <c r="BK94" s="17">
        <v>0</v>
      </c>
      <c r="BL94" s="17">
        <v>0</v>
      </c>
      <c r="BM94" s="41">
        <v>0</v>
      </c>
      <c r="BN94" s="17">
        <v>0</v>
      </c>
      <c r="BO94" s="22">
        <f>'[1]Фин и осв'!$BB$55/1000</f>
        <v>0.71190739253355384</v>
      </c>
      <c r="BP94" s="32">
        <v>0</v>
      </c>
      <c r="BQ94" s="17">
        <v>0</v>
      </c>
      <c r="BR94" s="17">
        <v>0</v>
      </c>
      <c r="BS94" s="41">
        <v>1</v>
      </c>
      <c r="BT94" s="17">
        <v>0</v>
      </c>
      <c r="BU94" s="22">
        <v>0.5401300790327932</v>
      </c>
      <c r="BV94" s="32">
        <v>0</v>
      </c>
      <c r="BW94" s="17">
        <v>0</v>
      </c>
      <c r="BX94" s="17">
        <v>0</v>
      </c>
      <c r="BY94" s="41">
        <v>1</v>
      </c>
      <c r="BZ94" s="17">
        <v>0</v>
      </c>
      <c r="CA94" s="22">
        <v>0</v>
      </c>
      <c r="CB94" s="32">
        <v>0</v>
      </c>
      <c r="CC94" s="17">
        <v>0</v>
      </c>
      <c r="CD94" s="17">
        <v>0</v>
      </c>
      <c r="CE94" s="41">
        <v>0</v>
      </c>
      <c r="CF94" s="41" t="s">
        <v>51</v>
      </c>
      <c r="CG94" s="41" t="s">
        <v>51</v>
      </c>
      <c r="CH94" s="41" t="s">
        <v>51</v>
      </c>
      <c r="CI94" s="41" t="s">
        <v>51</v>
      </c>
      <c r="CJ94" s="41" t="s">
        <v>51</v>
      </c>
      <c r="CK94" s="41" t="s">
        <v>51</v>
      </c>
      <c r="CL94" s="17">
        <f t="shared" si="227"/>
        <v>0</v>
      </c>
      <c r="CM94" s="17">
        <f t="shared" si="228"/>
        <v>0.71190739253355384</v>
      </c>
      <c r="CN94" s="17">
        <f t="shared" si="229"/>
        <v>0</v>
      </c>
      <c r="CO94" s="17">
        <f t="shared" si="230"/>
        <v>0</v>
      </c>
      <c r="CP94" s="17">
        <f t="shared" si="231"/>
        <v>0</v>
      </c>
      <c r="CQ94" s="37">
        <f t="shared" si="232"/>
        <v>1</v>
      </c>
      <c r="CR94" s="17">
        <f t="shared" si="233"/>
        <v>0</v>
      </c>
      <c r="CS94" s="17">
        <f t="shared" si="234"/>
        <v>0.5401300790327932</v>
      </c>
      <c r="CT94" s="17">
        <f t="shared" si="235"/>
        <v>0</v>
      </c>
      <c r="CU94" s="17">
        <f t="shared" si="236"/>
        <v>0</v>
      </c>
      <c r="CV94" s="17">
        <f t="shared" si="237"/>
        <v>0</v>
      </c>
      <c r="CW94" s="41">
        <f t="shared" si="238"/>
        <v>1</v>
      </c>
      <c r="CX94" s="22" t="s">
        <v>187</v>
      </c>
      <c r="CY94" s="79"/>
    </row>
    <row r="95" spans="1:103" s="2" customFormat="1" ht="15.75">
      <c r="A95" s="49" t="s">
        <v>304</v>
      </c>
      <c r="B95" s="51" t="s">
        <v>143</v>
      </c>
      <c r="C95" s="26" t="s">
        <v>144</v>
      </c>
      <c r="D95" s="22">
        <f t="shared" si="106"/>
        <v>0.6807302433032264</v>
      </c>
      <c r="E95" s="22">
        <f t="shared" si="226"/>
        <v>0.51726243446780029</v>
      </c>
      <c r="F95" s="17">
        <v>0</v>
      </c>
      <c r="G95" s="22">
        <v>0</v>
      </c>
      <c r="H95" s="32">
        <v>0</v>
      </c>
      <c r="I95" s="17">
        <v>0</v>
      </c>
      <c r="J95" s="17">
        <v>0</v>
      </c>
      <c r="K95" s="41">
        <v>0</v>
      </c>
      <c r="L95" s="17">
        <v>0</v>
      </c>
      <c r="M95" s="22">
        <v>0</v>
      </c>
      <c r="N95" s="32">
        <v>0</v>
      </c>
      <c r="O95" s="17">
        <v>0</v>
      </c>
      <c r="P95" s="17">
        <v>0</v>
      </c>
      <c r="Q95" s="41">
        <v>0</v>
      </c>
      <c r="R95" s="17">
        <v>0</v>
      </c>
      <c r="S95" s="22">
        <v>0</v>
      </c>
      <c r="T95" s="32">
        <v>0</v>
      </c>
      <c r="U95" s="17">
        <v>0</v>
      </c>
      <c r="V95" s="17">
        <v>0</v>
      </c>
      <c r="W95" s="41">
        <v>0</v>
      </c>
      <c r="X95" s="17">
        <v>0</v>
      </c>
      <c r="Y95" s="22">
        <v>0</v>
      </c>
      <c r="Z95" s="32">
        <v>0</v>
      </c>
      <c r="AA95" s="17">
        <v>0</v>
      </c>
      <c r="AB95" s="17">
        <v>0</v>
      </c>
      <c r="AC95" s="41">
        <v>0</v>
      </c>
      <c r="AD95" s="17">
        <v>0</v>
      </c>
      <c r="AE95" s="22">
        <v>0</v>
      </c>
      <c r="AF95" s="32">
        <v>0</v>
      </c>
      <c r="AG95" s="17">
        <v>0</v>
      </c>
      <c r="AH95" s="17">
        <v>0</v>
      </c>
      <c r="AI95" s="41">
        <v>0</v>
      </c>
      <c r="AJ95" s="17">
        <v>0</v>
      </c>
      <c r="AK95" s="22">
        <v>0</v>
      </c>
      <c r="AL95" s="32">
        <v>0</v>
      </c>
      <c r="AM95" s="17">
        <v>0</v>
      </c>
      <c r="AN95" s="17">
        <v>0</v>
      </c>
      <c r="AO95" s="41">
        <v>0</v>
      </c>
      <c r="AP95" s="17">
        <v>0</v>
      </c>
      <c r="AQ95" s="22">
        <v>0</v>
      </c>
      <c r="AR95" s="32">
        <v>0</v>
      </c>
      <c r="AS95" s="17">
        <v>0</v>
      </c>
      <c r="AT95" s="17">
        <v>0</v>
      </c>
      <c r="AU95" s="41">
        <v>0</v>
      </c>
      <c r="AV95" s="17">
        <v>0</v>
      </c>
      <c r="AW95" s="22">
        <v>0</v>
      </c>
      <c r="AX95" s="32">
        <v>0</v>
      </c>
      <c r="AY95" s="17">
        <v>0</v>
      </c>
      <c r="AZ95" s="17">
        <v>0</v>
      </c>
      <c r="BA95" s="41">
        <v>0</v>
      </c>
      <c r="BB95" s="17">
        <v>0</v>
      </c>
      <c r="BC95" s="22">
        <f>'[1]Фин и осв'!$AW$56/1000</f>
        <v>0.6807302433032264</v>
      </c>
      <c r="BD95" s="32">
        <v>0</v>
      </c>
      <c r="BE95" s="17">
        <v>0</v>
      </c>
      <c r="BF95" s="17">
        <v>0</v>
      </c>
      <c r="BG95" s="41">
        <v>1</v>
      </c>
      <c r="BH95" s="17">
        <v>0</v>
      </c>
      <c r="BI95" s="22">
        <v>0.51726243446780029</v>
      </c>
      <c r="BJ95" s="32">
        <v>0</v>
      </c>
      <c r="BK95" s="17">
        <v>0</v>
      </c>
      <c r="BL95" s="17">
        <v>0</v>
      </c>
      <c r="BM95" s="41">
        <v>1</v>
      </c>
      <c r="BN95" s="17">
        <v>0</v>
      </c>
      <c r="BO95" s="22">
        <v>0</v>
      </c>
      <c r="BP95" s="32">
        <v>0</v>
      </c>
      <c r="BQ95" s="17">
        <v>0</v>
      </c>
      <c r="BR95" s="17">
        <v>0</v>
      </c>
      <c r="BS95" s="41">
        <v>0</v>
      </c>
      <c r="BT95" s="17">
        <v>0</v>
      </c>
      <c r="BU95" s="22">
        <v>0</v>
      </c>
      <c r="BV95" s="32">
        <v>0</v>
      </c>
      <c r="BW95" s="17">
        <v>0</v>
      </c>
      <c r="BX95" s="17">
        <v>0</v>
      </c>
      <c r="BY95" s="41">
        <v>0</v>
      </c>
      <c r="BZ95" s="17">
        <v>0</v>
      </c>
      <c r="CA95" s="22">
        <v>0</v>
      </c>
      <c r="CB95" s="32">
        <v>0</v>
      </c>
      <c r="CC95" s="17">
        <v>0</v>
      </c>
      <c r="CD95" s="17">
        <v>0</v>
      </c>
      <c r="CE95" s="41">
        <v>0</v>
      </c>
      <c r="CF95" s="41" t="s">
        <v>51</v>
      </c>
      <c r="CG95" s="41" t="s">
        <v>51</v>
      </c>
      <c r="CH95" s="41" t="s">
        <v>51</v>
      </c>
      <c r="CI95" s="41" t="s">
        <v>51</v>
      </c>
      <c r="CJ95" s="41" t="s">
        <v>51</v>
      </c>
      <c r="CK95" s="41" t="s">
        <v>51</v>
      </c>
      <c r="CL95" s="17">
        <f t="shared" si="227"/>
        <v>0</v>
      </c>
      <c r="CM95" s="17">
        <f t="shared" si="228"/>
        <v>0.6807302433032264</v>
      </c>
      <c r="CN95" s="17">
        <f t="shared" si="229"/>
        <v>0</v>
      </c>
      <c r="CO95" s="17">
        <f t="shared" si="230"/>
        <v>0</v>
      </c>
      <c r="CP95" s="17">
        <f t="shared" si="231"/>
        <v>0</v>
      </c>
      <c r="CQ95" s="37">
        <f t="shared" si="232"/>
        <v>1</v>
      </c>
      <c r="CR95" s="17">
        <f t="shared" si="233"/>
        <v>0</v>
      </c>
      <c r="CS95" s="17">
        <f t="shared" si="234"/>
        <v>0.51726243446780029</v>
      </c>
      <c r="CT95" s="17">
        <f t="shared" si="235"/>
        <v>0</v>
      </c>
      <c r="CU95" s="17">
        <f t="shared" si="236"/>
        <v>0</v>
      </c>
      <c r="CV95" s="17">
        <f t="shared" si="237"/>
        <v>0</v>
      </c>
      <c r="CW95" s="41">
        <f t="shared" si="238"/>
        <v>1</v>
      </c>
      <c r="CX95" s="22" t="s">
        <v>187</v>
      </c>
      <c r="CY95" s="79"/>
    </row>
    <row r="96" spans="1:103" s="2" customFormat="1" ht="15.75">
      <c r="A96" s="49" t="s">
        <v>304</v>
      </c>
      <c r="B96" s="51" t="s">
        <v>145</v>
      </c>
      <c r="C96" s="26" t="s">
        <v>146</v>
      </c>
      <c r="D96" s="22">
        <f t="shared" si="106"/>
        <v>0.62241225025496316</v>
      </c>
      <c r="E96" s="22">
        <f t="shared" si="226"/>
        <v>0</v>
      </c>
      <c r="F96" s="17">
        <v>0</v>
      </c>
      <c r="G96" s="22">
        <v>0</v>
      </c>
      <c r="H96" s="32">
        <v>0</v>
      </c>
      <c r="I96" s="17">
        <v>0</v>
      </c>
      <c r="J96" s="17">
        <v>0</v>
      </c>
      <c r="K96" s="41">
        <v>0</v>
      </c>
      <c r="L96" s="17">
        <v>0</v>
      </c>
      <c r="M96" s="22">
        <v>0</v>
      </c>
      <c r="N96" s="32">
        <v>0</v>
      </c>
      <c r="O96" s="17">
        <v>0</v>
      </c>
      <c r="P96" s="17">
        <v>0</v>
      </c>
      <c r="Q96" s="41">
        <v>0</v>
      </c>
      <c r="R96" s="17">
        <v>0</v>
      </c>
      <c r="S96" s="22">
        <v>0</v>
      </c>
      <c r="T96" s="32">
        <v>0</v>
      </c>
      <c r="U96" s="17">
        <v>0</v>
      </c>
      <c r="V96" s="17">
        <v>0</v>
      </c>
      <c r="W96" s="41">
        <v>0</v>
      </c>
      <c r="X96" s="17">
        <v>0</v>
      </c>
      <c r="Y96" s="22">
        <v>0</v>
      </c>
      <c r="Z96" s="32">
        <v>0</v>
      </c>
      <c r="AA96" s="17">
        <v>0</v>
      </c>
      <c r="AB96" s="17">
        <v>0</v>
      </c>
      <c r="AC96" s="41">
        <v>0</v>
      </c>
      <c r="AD96" s="17">
        <v>0</v>
      </c>
      <c r="AE96" s="22">
        <v>0.62241225025496316</v>
      </c>
      <c r="AF96" s="32">
        <v>0</v>
      </c>
      <c r="AG96" s="17">
        <v>0</v>
      </c>
      <c r="AH96" s="17">
        <v>0</v>
      </c>
      <c r="AI96" s="41">
        <v>1</v>
      </c>
      <c r="AJ96" s="17">
        <v>0</v>
      </c>
      <c r="AK96" s="22">
        <v>0</v>
      </c>
      <c r="AL96" s="32">
        <v>0</v>
      </c>
      <c r="AM96" s="17">
        <v>0</v>
      </c>
      <c r="AN96" s="17">
        <v>0</v>
      </c>
      <c r="AO96" s="41">
        <v>0</v>
      </c>
      <c r="AP96" s="17">
        <v>0</v>
      </c>
      <c r="AQ96" s="22">
        <v>0</v>
      </c>
      <c r="AR96" s="32">
        <v>0</v>
      </c>
      <c r="AS96" s="17">
        <v>0</v>
      </c>
      <c r="AT96" s="17">
        <v>0</v>
      </c>
      <c r="AU96" s="41">
        <v>0</v>
      </c>
      <c r="AV96" s="17">
        <v>0</v>
      </c>
      <c r="AW96" s="22">
        <v>0</v>
      </c>
      <c r="AX96" s="32">
        <v>0</v>
      </c>
      <c r="AY96" s="17">
        <v>0</v>
      </c>
      <c r="AZ96" s="17">
        <v>0</v>
      </c>
      <c r="BA96" s="41">
        <v>0</v>
      </c>
      <c r="BB96" s="17">
        <v>0</v>
      </c>
      <c r="BC96" s="22">
        <v>0</v>
      </c>
      <c r="BD96" s="32">
        <v>0</v>
      </c>
      <c r="BE96" s="17">
        <v>0</v>
      </c>
      <c r="BF96" s="17">
        <v>0</v>
      </c>
      <c r="BG96" s="41">
        <v>0</v>
      </c>
      <c r="BH96" s="17">
        <v>0</v>
      </c>
      <c r="BI96" s="22">
        <v>0</v>
      </c>
      <c r="BJ96" s="32">
        <v>0</v>
      </c>
      <c r="BK96" s="17">
        <v>0</v>
      </c>
      <c r="BL96" s="17">
        <v>0</v>
      </c>
      <c r="BM96" s="41">
        <v>0</v>
      </c>
      <c r="BN96" s="17">
        <v>0</v>
      </c>
      <c r="BO96" s="22">
        <v>0</v>
      </c>
      <c r="BP96" s="32">
        <v>0</v>
      </c>
      <c r="BQ96" s="17">
        <v>0</v>
      </c>
      <c r="BR96" s="17">
        <v>0</v>
      </c>
      <c r="BS96" s="41">
        <v>0</v>
      </c>
      <c r="BT96" s="17">
        <v>0</v>
      </c>
      <c r="BU96" s="22">
        <v>0</v>
      </c>
      <c r="BV96" s="32">
        <v>0</v>
      </c>
      <c r="BW96" s="17">
        <v>0</v>
      </c>
      <c r="BX96" s="17">
        <v>0</v>
      </c>
      <c r="BY96" s="41">
        <v>0</v>
      </c>
      <c r="BZ96" s="17">
        <v>0</v>
      </c>
      <c r="CA96" s="22">
        <v>0</v>
      </c>
      <c r="CB96" s="32">
        <v>0</v>
      </c>
      <c r="CC96" s="17">
        <v>0</v>
      </c>
      <c r="CD96" s="17">
        <v>0</v>
      </c>
      <c r="CE96" s="41">
        <v>0</v>
      </c>
      <c r="CF96" s="41" t="s">
        <v>51</v>
      </c>
      <c r="CG96" s="41" t="s">
        <v>51</v>
      </c>
      <c r="CH96" s="41" t="s">
        <v>51</v>
      </c>
      <c r="CI96" s="41" t="s">
        <v>51</v>
      </c>
      <c r="CJ96" s="41" t="s">
        <v>51</v>
      </c>
      <c r="CK96" s="41" t="s">
        <v>51</v>
      </c>
      <c r="CL96" s="17">
        <f t="shared" si="227"/>
        <v>0</v>
      </c>
      <c r="CM96" s="17">
        <f t="shared" si="228"/>
        <v>0.62241225025496316</v>
      </c>
      <c r="CN96" s="17">
        <f t="shared" si="229"/>
        <v>0</v>
      </c>
      <c r="CO96" s="17">
        <f t="shared" si="230"/>
        <v>0</v>
      </c>
      <c r="CP96" s="17">
        <f t="shared" si="231"/>
        <v>0</v>
      </c>
      <c r="CQ96" s="37">
        <f t="shared" si="232"/>
        <v>1</v>
      </c>
      <c r="CR96" s="17">
        <f t="shared" si="233"/>
        <v>0</v>
      </c>
      <c r="CS96" s="17">
        <f t="shared" si="234"/>
        <v>0</v>
      </c>
      <c r="CT96" s="17">
        <f t="shared" si="235"/>
        <v>0</v>
      </c>
      <c r="CU96" s="17">
        <f t="shared" si="236"/>
        <v>0</v>
      </c>
      <c r="CV96" s="17">
        <f t="shared" si="237"/>
        <v>0</v>
      </c>
      <c r="CW96" s="41">
        <f t="shared" si="238"/>
        <v>0</v>
      </c>
      <c r="CX96" s="22" t="s">
        <v>287</v>
      </c>
      <c r="CY96" s="79"/>
    </row>
    <row r="97" spans="1:103" s="2" customFormat="1" ht="15.75" customHeight="1">
      <c r="A97" s="53" t="s">
        <v>304</v>
      </c>
      <c r="B97" s="31" t="s">
        <v>147</v>
      </c>
      <c r="C97" s="29" t="s">
        <v>100</v>
      </c>
      <c r="D97" s="24">
        <f t="shared" ref="D97:AI97" si="239">SUM(D98:D100)</f>
        <v>3.9602143435080763</v>
      </c>
      <c r="E97" s="24">
        <f t="shared" si="239"/>
        <v>5.85139152632948</v>
      </c>
      <c r="F97" s="24">
        <f t="shared" si="239"/>
        <v>0</v>
      </c>
      <c r="G97" s="24">
        <f t="shared" si="239"/>
        <v>0</v>
      </c>
      <c r="H97" s="24">
        <f t="shared" si="239"/>
        <v>0</v>
      </c>
      <c r="I97" s="24">
        <f t="shared" si="239"/>
        <v>0</v>
      </c>
      <c r="J97" s="24">
        <f t="shared" si="239"/>
        <v>0</v>
      </c>
      <c r="K97" s="39">
        <f t="shared" si="239"/>
        <v>0</v>
      </c>
      <c r="L97" s="24">
        <f t="shared" si="239"/>
        <v>0</v>
      </c>
      <c r="M97" s="24">
        <f t="shared" si="239"/>
        <v>0</v>
      </c>
      <c r="N97" s="24">
        <f t="shared" si="239"/>
        <v>0</v>
      </c>
      <c r="O97" s="24">
        <f t="shared" si="239"/>
        <v>0</v>
      </c>
      <c r="P97" s="24">
        <f t="shared" si="239"/>
        <v>0</v>
      </c>
      <c r="Q97" s="39">
        <f t="shared" si="239"/>
        <v>0</v>
      </c>
      <c r="R97" s="24">
        <f t="shared" si="239"/>
        <v>0.51911466907114201</v>
      </c>
      <c r="S97" s="24">
        <f t="shared" si="239"/>
        <v>1.4166636010381235</v>
      </c>
      <c r="T97" s="24">
        <f t="shared" si="239"/>
        <v>0</v>
      </c>
      <c r="U97" s="24">
        <f t="shared" si="239"/>
        <v>0</v>
      </c>
      <c r="V97" s="24">
        <f t="shared" si="239"/>
        <v>0</v>
      </c>
      <c r="W97" s="39">
        <f t="shared" si="239"/>
        <v>1</v>
      </c>
      <c r="X97" s="24">
        <f t="shared" si="239"/>
        <v>1.555530696072047</v>
      </c>
      <c r="Y97" s="24">
        <f t="shared" ref="Y97" si="240">SUM(Y98:Y100)</f>
        <v>4.2958608302574328</v>
      </c>
      <c r="Z97" s="24">
        <f t="shared" si="239"/>
        <v>0</v>
      </c>
      <c r="AA97" s="24">
        <f t="shared" si="239"/>
        <v>0</v>
      </c>
      <c r="AB97" s="24">
        <f t="shared" si="239"/>
        <v>0</v>
      </c>
      <c r="AC97" s="39">
        <f t="shared" si="239"/>
        <v>3</v>
      </c>
      <c r="AD97" s="24">
        <f t="shared" si="239"/>
        <v>0.54288989525581699</v>
      </c>
      <c r="AE97" s="24">
        <f t="shared" si="239"/>
        <v>1.4815461781429937</v>
      </c>
      <c r="AF97" s="24">
        <f t="shared" si="239"/>
        <v>0</v>
      </c>
      <c r="AG97" s="24">
        <f t="shared" si="239"/>
        <v>0</v>
      </c>
      <c r="AH97" s="24">
        <f t="shared" si="239"/>
        <v>0</v>
      </c>
      <c r="AI97" s="39">
        <f t="shared" si="239"/>
        <v>1</v>
      </c>
      <c r="AJ97" s="24">
        <f t="shared" ref="AJ97:BO97" si="241">SUM(AJ98:AJ100)</f>
        <v>0</v>
      </c>
      <c r="AK97" s="24">
        <f t="shared" si="241"/>
        <v>0</v>
      </c>
      <c r="AL97" s="24">
        <f t="shared" si="241"/>
        <v>0</v>
      </c>
      <c r="AM97" s="24">
        <f t="shared" si="241"/>
        <v>0</v>
      </c>
      <c r="AN97" s="24">
        <f t="shared" si="241"/>
        <v>0</v>
      </c>
      <c r="AO97" s="39">
        <f t="shared" si="241"/>
        <v>0</v>
      </c>
      <c r="AP97" s="24">
        <f t="shared" si="241"/>
        <v>0</v>
      </c>
      <c r="AQ97" s="24">
        <f t="shared" si="241"/>
        <v>0</v>
      </c>
      <c r="AR97" s="24">
        <f t="shared" si="241"/>
        <v>0</v>
      </c>
      <c r="AS97" s="24">
        <f t="shared" si="241"/>
        <v>0</v>
      </c>
      <c r="AT97" s="24">
        <f t="shared" si="241"/>
        <v>0</v>
      </c>
      <c r="AU97" s="39">
        <f t="shared" si="241"/>
        <v>0</v>
      </c>
      <c r="AV97" s="24">
        <f t="shared" si="241"/>
        <v>0</v>
      </c>
      <c r="AW97" s="24">
        <f t="shared" si="241"/>
        <v>0</v>
      </c>
      <c r="AX97" s="24">
        <f t="shared" si="241"/>
        <v>0</v>
      </c>
      <c r="AY97" s="24">
        <f t="shared" si="241"/>
        <v>0</v>
      </c>
      <c r="AZ97" s="24">
        <f t="shared" si="241"/>
        <v>0</v>
      </c>
      <c r="BA97" s="39">
        <f t="shared" si="241"/>
        <v>0</v>
      </c>
      <c r="BB97" s="24">
        <f t="shared" si="241"/>
        <v>0</v>
      </c>
      <c r="BC97" s="24">
        <f t="shared" si="241"/>
        <v>0</v>
      </c>
      <c r="BD97" s="24">
        <f t="shared" si="241"/>
        <v>0</v>
      </c>
      <c r="BE97" s="24">
        <f t="shared" si="241"/>
        <v>0</v>
      </c>
      <c r="BF97" s="24">
        <f t="shared" si="241"/>
        <v>0</v>
      </c>
      <c r="BG97" s="39">
        <f t="shared" si="241"/>
        <v>0</v>
      </c>
      <c r="BH97" s="24">
        <f t="shared" si="241"/>
        <v>0</v>
      </c>
      <c r="BI97" s="24">
        <f t="shared" si="241"/>
        <v>0</v>
      </c>
      <c r="BJ97" s="24">
        <f t="shared" si="241"/>
        <v>0</v>
      </c>
      <c r="BK97" s="24">
        <f t="shared" si="241"/>
        <v>0</v>
      </c>
      <c r="BL97" s="24">
        <f t="shared" si="241"/>
        <v>0</v>
      </c>
      <c r="BM97" s="39">
        <f t="shared" si="241"/>
        <v>0</v>
      </c>
      <c r="BN97" s="24">
        <f t="shared" si="241"/>
        <v>0</v>
      </c>
      <c r="BO97" s="24">
        <f t="shared" si="241"/>
        <v>0</v>
      </c>
      <c r="BP97" s="24">
        <f t="shared" ref="BP97:CE97" si="242">SUM(BP98:BP100)</f>
        <v>0</v>
      </c>
      <c r="BQ97" s="24">
        <f t="shared" si="242"/>
        <v>0</v>
      </c>
      <c r="BR97" s="24">
        <f t="shared" si="242"/>
        <v>0</v>
      </c>
      <c r="BS97" s="39">
        <f t="shared" si="242"/>
        <v>0</v>
      </c>
      <c r="BT97" s="24">
        <f t="shared" si="242"/>
        <v>0</v>
      </c>
      <c r="BU97" s="24">
        <f t="shared" si="242"/>
        <v>0</v>
      </c>
      <c r="BV97" s="24">
        <f t="shared" si="242"/>
        <v>0</v>
      </c>
      <c r="BW97" s="24">
        <f t="shared" si="242"/>
        <v>0</v>
      </c>
      <c r="BX97" s="24">
        <f t="shared" si="242"/>
        <v>0</v>
      </c>
      <c r="BY97" s="39">
        <f t="shared" si="242"/>
        <v>0</v>
      </c>
      <c r="BZ97" s="24">
        <f t="shared" si="242"/>
        <v>0</v>
      </c>
      <c r="CA97" s="24">
        <f t="shared" si="242"/>
        <v>0</v>
      </c>
      <c r="CB97" s="24">
        <f t="shared" si="242"/>
        <v>0</v>
      </c>
      <c r="CC97" s="24">
        <f t="shared" si="242"/>
        <v>0</v>
      </c>
      <c r="CD97" s="24">
        <f t="shared" si="242"/>
        <v>0</v>
      </c>
      <c r="CE97" s="39">
        <f t="shared" si="242"/>
        <v>0</v>
      </c>
      <c r="CF97" s="39" t="s">
        <v>51</v>
      </c>
      <c r="CG97" s="39" t="s">
        <v>51</v>
      </c>
      <c r="CH97" s="39" t="s">
        <v>51</v>
      </c>
      <c r="CI97" s="39" t="s">
        <v>51</v>
      </c>
      <c r="CJ97" s="39" t="s">
        <v>51</v>
      </c>
      <c r="CK97" s="39" t="s">
        <v>51</v>
      </c>
      <c r="CL97" s="24">
        <f t="shared" ref="CL97:CW97" si="243">SUM(CL98:CL100)</f>
        <v>1.0620045643269589</v>
      </c>
      <c r="CM97" s="24">
        <f t="shared" si="243"/>
        <v>2.8982097791811174</v>
      </c>
      <c r="CN97" s="24">
        <f t="shared" si="243"/>
        <v>0</v>
      </c>
      <c r="CO97" s="24">
        <f t="shared" si="243"/>
        <v>0</v>
      </c>
      <c r="CP97" s="24">
        <f t="shared" si="243"/>
        <v>0</v>
      </c>
      <c r="CQ97" s="39">
        <f t="shared" si="243"/>
        <v>2</v>
      </c>
      <c r="CR97" s="24">
        <f t="shared" si="243"/>
        <v>1.555530696072047</v>
      </c>
      <c r="CS97" s="24">
        <f t="shared" si="243"/>
        <v>4.2958608302574328</v>
      </c>
      <c r="CT97" s="24">
        <f t="shared" si="243"/>
        <v>0</v>
      </c>
      <c r="CU97" s="24">
        <f t="shared" si="243"/>
        <v>0</v>
      </c>
      <c r="CV97" s="24">
        <f t="shared" si="243"/>
        <v>0</v>
      </c>
      <c r="CW97" s="36">
        <f t="shared" si="243"/>
        <v>3</v>
      </c>
      <c r="CX97" s="24" t="s">
        <v>51</v>
      </c>
      <c r="CY97" s="79"/>
    </row>
    <row r="98" spans="1:103" s="2" customFormat="1" ht="15.75">
      <c r="A98" s="48" t="s">
        <v>304</v>
      </c>
      <c r="B98" s="35" t="s">
        <v>150</v>
      </c>
      <c r="C98" s="50" t="s">
        <v>151</v>
      </c>
      <c r="D98" s="22">
        <f t="shared" si="106"/>
        <v>1.9357782701092656</v>
      </c>
      <c r="E98" s="22">
        <f t="shared" ref="E98:E100" si="244">L98+M98+X98+Y98+AJ98+AK98+AV98+AW98+BH98+BI98+BT98+BU98+BZ98+CA98</f>
        <v>2.2492753273017088</v>
      </c>
      <c r="F98" s="17">
        <v>0</v>
      </c>
      <c r="G98" s="22">
        <v>0</v>
      </c>
      <c r="H98" s="32">
        <v>0</v>
      </c>
      <c r="I98" s="17">
        <v>0</v>
      </c>
      <c r="J98" s="17">
        <v>0</v>
      </c>
      <c r="K98" s="41">
        <v>0</v>
      </c>
      <c r="L98" s="17">
        <v>0</v>
      </c>
      <c r="M98" s="22">
        <v>0</v>
      </c>
      <c r="N98" s="32">
        <v>0</v>
      </c>
      <c r="O98" s="17">
        <v>0</v>
      </c>
      <c r="P98" s="17">
        <v>0</v>
      </c>
      <c r="Q98" s="41">
        <v>0</v>
      </c>
      <c r="R98" s="17">
        <v>0.51911466907114201</v>
      </c>
      <c r="S98" s="22">
        <v>1.4166636010381235</v>
      </c>
      <c r="T98" s="32">
        <v>0</v>
      </c>
      <c r="U98" s="17">
        <v>0</v>
      </c>
      <c r="V98" s="17">
        <v>0</v>
      </c>
      <c r="W98" s="41">
        <v>1</v>
      </c>
      <c r="X98" s="17">
        <v>0.56583081358338949</v>
      </c>
      <c r="Y98" s="22">
        <v>1.6834445137183192</v>
      </c>
      <c r="Z98" s="32">
        <v>0</v>
      </c>
      <c r="AA98" s="17">
        <v>0</v>
      </c>
      <c r="AB98" s="17">
        <v>0</v>
      </c>
      <c r="AC98" s="41">
        <v>1</v>
      </c>
      <c r="AD98" s="17">
        <v>0</v>
      </c>
      <c r="AE98" s="22">
        <v>0</v>
      </c>
      <c r="AF98" s="32">
        <v>0</v>
      </c>
      <c r="AG98" s="17">
        <v>0</v>
      </c>
      <c r="AH98" s="17">
        <v>0</v>
      </c>
      <c r="AI98" s="41">
        <v>0</v>
      </c>
      <c r="AJ98" s="17">
        <v>0</v>
      </c>
      <c r="AK98" s="22">
        <v>0</v>
      </c>
      <c r="AL98" s="32">
        <v>0</v>
      </c>
      <c r="AM98" s="17">
        <v>0</v>
      </c>
      <c r="AN98" s="17">
        <v>0</v>
      </c>
      <c r="AO98" s="41">
        <v>0</v>
      </c>
      <c r="AP98" s="17">
        <v>0</v>
      </c>
      <c r="AQ98" s="22">
        <v>0</v>
      </c>
      <c r="AR98" s="32">
        <v>0</v>
      </c>
      <c r="AS98" s="17">
        <v>0</v>
      </c>
      <c r="AT98" s="17">
        <v>0</v>
      </c>
      <c r="AU98" s="41">
        <v>0</v>
      </c>
      <c r="AV98" s="17">
        <v>0</v>
      </c>
      <c r="AW98" s="22">
        <v>0</v>
      </c>
      <c r="AX98" s="32">
        <v>0</v>
      </c>
      <c r="AY98" s="17">
        <v>0</v>
      </c>
      <c r="AZ98" s="17">
        <v>0</v>
      </c>
      <c r="BA98" s="41">
        <v>0</v>
      </c>
      <c r="BB98" s="17">
        <v>0</v>
      </c>
      <c r="BC98" s="22">
        <v>0</v>
      </c>
      <c r="BD98" s="32">
        <v>0</v>
      </c>
      <c r="BE98" s="17">
        <v>0</v>
      </c>
      <c r="BF98" s="17">
        <v>0</v>
      </c>
      <c r="BG98" s="41">
        <v>0</v>
      </c>
      <c r="BH98" s="17">
        <v>0</v>
      </c>
      <c r="BI98" s="22">
        <v>0</v>
      </c>
      <c r="BJ98" s="32">
        <v>0</v>
      </c>
      <c r="BK98" s="17">
        <v>0</v>
      </c>
      <c r="BL98" s="17">
        <v>0</v>
      </c>
      <c r="BM98" s="41">
        <v>0</v>
      </c>
      <c r="BN98" s="17">
        <v>0</v>
      </c>
      <c r="BO98" s="22">
        <v>0</v>
      </c>
      <c r="BP98" s="32">
        <v>0</v>
      </c>
      <c r="BQ98" s="17">
        <v>0</v>
      </c>
      <c r="BR98" s="17">
        <v>0</v>
      </c>
      <c r="BS98" s="41">
        <v>0</v>
      </c>
      <c r="BT98" s="17">
        <v>0</v>
      </c>
      <c r="BU98" s="22">
        <v>0</v>
      </c>
      <c r="BV98" s="32">
        <v>0</v>
      </c>
      <c r="BW98" s="17">
        <v>0</v>
      </c>
      <c r="BX98" s="17">
        <v>0</v>
      </c>
      <c r="BY98" s="41">
        <v>0</v>
      </c>
      <c r="BZ98" s="17">
        <v>0</v>
      </c>
      <c r="CA98" s="22">
        <v>0</v>
      </c>
      <c r="CB98" s="32">
        <v>0</v>
      </c>
      <c r="CC98" s="17">
        <v>0</v>
      </c>
      <c r="CD98" s="17">
        <v>0</v>
      </c>
      <c r="CE98" s="41">
        <v>0</v>
      </c>
      <c r="CF98" s="41" t="s">
        <v>51</v>
      </c>
      <c r="CG98" s="41" t="s">
        <v>51</v>
      </c>
      <c r="CH98" s="41" t="s">
        <v>51</v>
      </c>
      <c r="CI98" s="41" t="s">
        <v>51</v>
      </c>
      <c r="CJ98" s="41" t="s">
        <v>51</v>
      </c>
      <c r="CK98" s="41" t="s">
        <v>51</v>
      </c>
      <c r="CL98" s="17">
        <f t="shared" ref="CL98:CL100" si="245">R98+AD98+AP98+BB98+BN98+BZ98</f>
        <v>0.51911466907114201</v>
      </c>
      <c r="CM98" s="17">
        <f t="shared" ref="CM98:CM100" si="246">S98+AE98+AQ98+BC98+BO98+CA98</f>
        <v>1.4166636010381235</v>
      </c>
      <c r="CN98" s="17">
        <f t="shared" ref="CN98:CN100" si="247">H98+AF98+AR98+BD98+BP98+CB98</f>
        <v>0</v>
      </c>
      <c r="CO98" s="17">
        <f t="shared" ref="CO98:CO100" si="248">U98+AG98+AS98+BE98+BQ98+CC98</f>
        <v>0</v>
      </c>
      <c r="CP98" s="17">
        <f t="shared" ref="CP98:CP100" si="249">V98+AH98+AT98+BF98+BR98+CD98</f>
        <v>0</v>
      </c>
      <c r="CQ98" s="37">
        <f t="shared" ref="CQ98:CQ100" si="250">W98+AI98+AU98+BG98+BS98+CE98</f>
        <v>1</v>
      </c>
      <c r="CR98" s="17">
        <f t="shared" ref="CR98:CR100" si="251">X98+AJ98+AV98+BH98+BT98+BZ98</f>
        <v>0.56583081358338949</v>
      </c>
      <c r="CS98" s="17">
        <f t="shared" ref="CS98:CS100" si="252">Y98+AK98+AW98+BI98+BU98+CA98</f>
        <v>1.6834445137183192</v>
      </c>
      <c r="CT98" s="17">
        <f t="shared" ref="CT98:CT100" si="253">Z98+AL98+AX98+BJ98+BV98+CB98</f>
        <v>0</v>
      </c>
      <c r="CU98" s="17">
        <f t="shared" ref="CU98:CU100" si="254">AA98+AM98+AY98+BK98+BW98+CC98</f>
        <v>0</v>
      </c>
      <c r="CV98" s="17">
        <f t="shared" ref="CV98:CV100" si="255">AB98+AN98+AZ98+BL98+BX98+CD98</f>
        <v>0</v>
      </c>
      <c r="CW98" s="41">
        <f t="shared" ref="CW98:CW100" si="256">AC98+AO98+BA98+BM98+BY98+CE98</f>
        <v>1</v>
      </c>
      <c r="CX98" s="22" t="s">
        <v>290</v>
      </c>
      <c r="CY98" s="79"/>
    </row>
    <row r="99" spans="1:103" s="2" customFormat="1" ht="31.5">
      <c r="A99" s="48" t="s">
        <v>304</v>
      </c>
      <c r="B99" s="35" t="s">
        <v>152</v>
      </c>
      <c r="C99" s="50" t="s">
        <v>153</v>
      </c>
      <c r="D99" s="22">
        <f>G99+S99+AE99+AQ99+BC99+BO99+F99+R99+BB99+BN99+AD99</f>
        <v>2.0244360733988107</v>
      </c>
      <c r="E99" s="22">
        <f t="shared" si="244"/>
        <v>1.9438203803462071</v>
      </c>
      <c r="F99" s="17">
        <v>0</v>
      </c>
      <c r="G99" s="22">
        <v>0</v>
      </c>
      <c r="H99" s="32">
        <v>0</v>
      </c>
      <c r="I99" s="17">
        <v>0</v>
      </c>
      <c r="J99" s="17">
        <v>0</v>
      </c>
      <c r="K99" s="41">
        <v>0</v>
      </c>
      <c r="L99" s="17">
        <v>0</v>
      </c>
      <c r="M99" s="22">
        <v>0</v>
      </c>
      <c r="N99" s="32">
        <v>0</v>
      </c>
      <c r="O99" s="17">
        <v>0</v>
      </c>
      <c r="P99" s="17">
        <v>0</v>
      </c>
      <c r="Q99" s="41">
        <v>0</v>
      </c>
      <c r="R99" s="17">
        <v>0</v>
      </c>
      <c r="S99" s="22">
        <v>0</v>
      </c>
      <c r="T99" s="32">
        <v>0</v>
      </c>
      <c r="U99" s="17">
        <v>0</v>
      </c>
      <c r="V99" s="17">
        <v>0</v>
      </c>
      <c r="W99" s="41">
        <v>0</v>
      </c>
      <c r="X99" s="17">
        <v>0.51851023202401569</v>
      </c>
      <c r="Y99" s="22">
        <v>1.4253101483221915</v>
      </c>
      <c r="Z99" s="32">
        <v>0</v>
      </c>
      <c r="AA99" s="17">
        <v>0</v>
      </c>
      <c r="AB99" s="17">
        <v>0</v>
      </c>
      <c r="AC99" s="41">
        <v>1</v>
      </c>
      <c r="AD99" s="17">
        <v>0.54288989525581699</v>
      </c>
      <c r="AE99" s="22">
        <v>1.4815461781429937</v>
      </c>
      <c r="AF99" s="32">
        <v>0</v>
      </c>
      <c r="AG99" s="17">
        <v>0</v>
      </c>
      <c r="AH99" s="17">
        <v>0</v>
      </c>
      <c r="AI99" s="41">
        <v>1</v>
      </c>
      <c r="AJ99" s="17">
        <v>0</v>
      </c>
      <c r="AK99" s="22">
        <v>0</v>
      </c>
      <c r="AL99" s="32">
        <v>0</v>
      </c>
      <c r="AM99" s="17">
        <v>0</v>
      </c>
      <c r="AN99" s="17">
        <v>0</v>
      </c>
      <c r="AO99" s="41">
        <v>0</v>
      </c>
      <c r="AP99" s="17">
        <v>0</v>
      </c>
      <c r="AQ99" s="22">
        <v>0</v>
      </c>
      <c r="AR99" s="32">
        <v>0</v>
      </c>
      <c r="AS99" s="17">
        <v>0</v>
      </c>
      <c r="AT99" s="17">
        <v>0</v>
      </c>
      <c r="AU99" s="41">
        <v>0</v>
      </c>
      <c r="AV99" s="17">
        <v>0</v>
      </c>
      <c r="AW99" s="22">
        <v>0</v>
      </c>
      <c r="AX99" s="32">
        <v>0</v>
      </c>
      <c r="AY99" s="17">
        <v>0</v>
      </c>
      <c r="AZ99" s="17">
        <v>0</v>
      </c>
      <c r="BA99" s="41">
        <v>0</v>
      </c>
      <c r="BB99" s="17">
        <v>0</v>
      </c>
      <c r="BC99" s="22">
        <v>0</v>
      </c>
      <c r="BD99" s="32">
        <v>0</v>
      </c>
      <c r="BE99" s="17">
        <v>0</v>
      </c>
      <c r="BF99" s="17">
        <v>0</v>
      </c>
      <c r="BG99" s="41">
        <v>0</v>
      </c>
      <c r="BH99" s="17">
        <v>0</v>
      </c>
      <c r="BI99" s="22">
        <v>0</v>
      </c>
      <c r="BJ99" s="32">
        <v>0</v>
      </c>
      <c r="BK99" s="17">
        <v>0</v>
      </c>
      <c r="BL99" s="17">
        <v>0</v>
      </c>
      <c r="BM99" s="41">
        <v>0</v>
      </c>
      <c r="BN99" s="17">
        <v>0</v>
      </c>
      <c r="BO99" s="22">
        <v>0</v>
      </c>
      <c r="BP99" s="32">
        <v>0</v>
      </c>
      <c r="BQ99" s="17">
        <v>0</v>
      </c>
      <c r="BR99" s="17">
        <v>0</v>
      </c>
      <c r="BS99" s="41">
        <v>0</v>
      </c>
      <c r="BT99" s="17">
        <v>0</v>
      </c>
      <c r="BU99" s="22">
        <v>0</v>
      </c>
      <c r="BV99" s="32">
        <v>0</v>
      </c>
      <c r="BW99" s="17">
        <v>0</v>
      </c>
      <c r="BX99" s="17">
        <v>0</v>
      </c>
      <c r="BY99" s="41">
        <v>0</v>
      </c>
      <c r="BZ99" s="17">
        <v>0</v>
      </c>
      <c r="CA99" s="22">
        <v>0</v>
      </c>
      <c r="CB99" s="32">
        <v>0</v>
      </c>
      <c r="CC99" s="17">
        <v>0</v>
      </c>
      <c r="CD99" s="17">
        <v>0</v>
      </c>
      <c r="CE99" s="41">
        <v>0</v>
      </c>
      <c r="CF99" s="41" t="s">
        <v>51</v>
      </c>
      <c r="CG99" s="41" t="s">
        <v>51</v>
      </c>
      <c r="CH99" s="41" t="s">
        <v>51</v>
      </c>
      <c r="CI99" s="41" t="s">
        <v>51</v>
      </c>
      <c r="CJ99" s="41" t="s">
        <v>51</v>
      </c>
      <c r="CK99" s="41" t="s">
        <v>51</v>
      </c>
      <c r="CL99" s="17">
        <f t="shared" si="245"/>
        <v>0.54288989525581699</v>
      </c>
      <c r="CM99" s="17">
        <f t="shared" si="246"/>
        <v>1.4815461781429937</v>
      </c>
      <c r="CN99" s="17">
        <f t="shared" si="247"/>
        <v>0</v>
      </c>
      <c r="CO99" s="17">
        <f t="shared" si="248"/>
        <v>0</v>
      </c>
      <c r="CP99" s="17">
        <f t="shared" si="249"/>
        <v>0</v>
      </c>
      <c r="CQ99" s="37">
        <f t="shared" si="250"/>
        <v>1</v>
      </c>
      <c r="CR99" s="17">
        <f t="shared" si="251"/>
        <v>0.51851023202401569</v>
      </c>
      <c r="CS99" s="17">
        <f t="shared" si="252"/>
        <v>1.4253101483221915</v>
      </c>
      <c r="CT99" s="17">
        <f t="shared" si="253"/>
        <v>0</v>
      </c>
      <c r="CU99" s="17">
        <f t="shared" si="254"/>
        <v>0</v>
      </c>
      <c r="CV99" s="17">
        <f t="shared" si="255"/>
        <v>0</v>
      </c>
      <c r="CW99" s="41">
        <f t="shared" si="256"/>
        <v>1</v>
      </c>
      <c r="CX99" s="22" t="s">
        <v>288</v>
      </c>
      <c r="CY99" s="79"/>
    </row>
    <row r="100" spans="1:103" s="2" customFormat="1" ht="15.75">
      <c r="A100" s="48" t="s">
        <v>304</v>
      </c>
      <c r="B100" s="35" t="s">
        <v>269</v>
      </c>
      <c r="C100" s="50" t="s">
        <v>270</v>
      </c>
      <c r="D100" s="22">
        <f t="shared" si="106"/>
        <v>0</v>
      </c>
      <c r="E100" s="22">
        <f t="shared" si="244"/>
        <v>1.6582958186815642</v>
      </c>
      <c r="F100" s="17">
        <v>0</v>
      </c>
      <c r="G100" s="22">
        <v>0</v>
      </c>
      <c r="H100" s="32">
        <v>0</v>
      </c>
      <c r="I100" s="17">
        <v>0</v>
      </c>
      <c r="J100" s="17">
        <v>0</v>
      </c>
      <c r="K100" s="41">
        <v>0</v>
      </c>
      <c r="L100" s="17">
        <v>0</v>
      </c>
      <c r="M100" s="22">
        <v>0</v>
      </c>
      <c r="N100" s="32">
        <v>0</v>
      </c>
      <c r="O100" s="17">
        <v>0</v>
      </c>
      <c r="P100" s="17">
        <v>0</v>
      </c>
      <c r="Q100" s="41">
        <v>0</v>
      </c>
      <c r="R100" s="17">
        <v>0</v>
      </c>
      <c r="S100" s="22">
        <v>0</v>
      </c>
      <c r="T100" s="32">
        <v>0</v>
      </c>
      <c r="U100" s="17">
        <v>0</v>
      </c>
      <c r="V100" s="17">
        <v>0</v>
      </c>
      <c r="W100" s="41">
        <v>0</v>
      </c>
      <c r="X100" s="17">
        <v>0.47118965046464184</v>
      </c>
      <c r="Y100" s="22">
        <v>1.1871061682169224</v>
      </c>
      <c r="Z100" s="32">
        <v>0</v>
      </c>
      <c r="AA100" s="17">
        <v>0</v>
      </c>
      <c r="AB100" s="17">
        <v>0</v>
      </c>
      <c r="AC100" s="41">
        <v>1</v>
      </c>
      <c r="AD100" s="17">
        <v>0</v>
      </c>
      <c r="AE100" s="22">
        <v>0</v>
      </c>
      <c r="AF100" s="32">
        <v>0</v>
      </c>
      <c r="AG100" s="17">
        <v>0</v>
      </c>
      <c r="AH100" s="17">
        <v>0</v>
      </c>
      <c r="AI100" s="41">
        <v>0</v>
      </c>
      <c r="AJ100" s="17">
        <v>0</v>
      </c>
      <c r="AK100" s="22">
        <v>0</v>
      </c>
      <c r="AL100" s="32">
        <v>0</v>
      </c>
      <c r="AM100" s="17">
        <v>0</v>
      </c>
      <c r="AN100" s="17">
        <v>0</v>
      </c>
      <c r="AO100" s="41">
        <v>0</v>
      </c>
      <c r="AP100" s="17">
        <v>0</v>
      </c>
      <c r="AQ100" s="22">
        <v>0</v>
      </c>
      <c r="AR100" s="32">
        <v>0</v>
      </c>
      <c r="AS100" s="17">
        <v>0</v>
      </c>
      <c r="AT100" s="17">
        <v>0</v>
      </c>
      <c r="AU100" s="41">
        <v>0</v>
      </c>
      <c r="AV100" s="17">
        <v>0</v>
      </c>
      <c r="AW100" s="22">
        <v>0</v>
      </c>
      <c r="AX100" s="32">
        <v>0</v>
      </c>
      <c r="AY100" s="17">
        <v>0</v>
      </c>
      <c r="AZ100" s="17">
        <v>0</v>
      </c>
      <c r="BA100" s="41">
        <v>0</v>
      </c>
      <c r="BB100" s="17">
        <v>0</v>
      </c>
      <c r="BC100" s="22">
        <v>0</v>
      </c>
      <c r="BD100" s="32">
        <v>0</v>
      </c>
      <c r="BE100" s="17">
        <v>0</v>
      </c>
      <c r="BF100" s="17">
        <v>0</v>
      </c>
      <c r="BG100" s="41">
        <v>0</v>
      </c>
      <c r="BH100" s="17">
        <v>0</v>
      </c>
      <c r="BI100" s="22">
        <v>0</v>
      </c>
      <c r="BJ100" s="32">
        <v>0</v>
      </c>
      <c r="BK100" s="17">
        <v>0</v>
      </c>
      <c r="BL100" s="17">
        <v>0</v>
      </c>
      <c r="BM100" s="41">
        <v>0</v>
      </c>
      <c r="BN100" s="17">
        <v>0</v>
      </c>
      <c r="BO100" s="22">
        <v>0</v>
      </c>
      <c r="BP100" s="32">
        <v>0</v>
      </c>
      <c r="BQ100" s="17">
        <v>0</v>
      </c>
      <c r="BR100" s="17">
        <v>0</v>
      </c>
      <c r="BS100" s="41">
        <v>0</v>
      </c>
      <c r="BT100" s="17">
        <v>0</v>
      </c>
      <c r="BU100" s="22">
        <v>0</v>
      </c>
      <c r="BV100" s="32">
        <v>0</v>
      </c>
      <c r="BW100" s="17">
        <v>0</v>
      </c>
      <c r="BX100" s="17">
        <v>0</v>
      </c>
      <c r="BY100" s="41">
        <v>0</v>
      </c>
      <c r="BZ100" s="17">
        <v>0</v>
      </c>
      <c r="CA100" s="22">
        <v>0</v>
      </c>
      <c r="CB100" s="32">
        <v>0</v>
      </c>
      <c r="CC100" s="17">
        <v>0</v>
      </c>
      <c r="CD100" s="17">
        <v>0</v>
      </c>
      <c r="CE100" s="41">
        <v>0</v>
      </c>
      <c r="CF100" s="41" t="s">
        <v>51</v>
      </c>
      <c r="CG100" s="41" t="s">
        <v>51</v>
      </c>
      <c r="CH100" s="41" t="s">
        <v>51</v>
      </c>
      <c r="CI100" s="41" t="s">
        <v>51</v>
      </c>
      <c r="CJ100" s="41" t="s">
        <v>51</v>
      </c>
      <c r="CK100" s="41" t="s">
        <v>51</v>
      </c>
      <c r="CL100" s="17">
        <f t="shared" si="245"/>
        <v>0</v>
      </c>
      <c r="CM100" s="17">
        <f t="shared" si="246"/>
        <v>0</v>
      </c>
      <c r="CN100" s="17">
        <f t="shared" si="247"/>
        <v>0</v>
      </c>
      <c r="CO100" s="17">
        <f t="shared" si="248"/>
        <v>0</v>
      </c>
      <c r="CP100" s="17">
        <f t="shared" si="249"/>
        <v>0</v>
      </c>
      <c r="CQ100" s="37">
        <f t="shared" si="250"/>
        <v>0</v>
      </c>
      <c r="CR100" s="17">
        <f t="shared" si="251"/>
        <v>0.47118965046464184</v>
      </c>
      <c r="CS100" s="17">
        <f t="shared" si="252"/>
        <v>1.1871061682169224</v>
      </c>
      <c r="CT100" s="17">
        <f t="shared" si="253"/>
        <v>0</v>
      </c>
      <c r="CU100" s="17">
        <f t="shared" si="254"/>
        <v>0</v>
      </c>
      <c r="CV100" s="17">
        <f t="shared" si="255"/>
        <v>0</v>
      </c>
      <c r="CW100" s="41">
        <f t="shared" si="256"/>
        <v>1</v>
      </c>
      <c r="CX100" s="22" t="s">
        <v>289</v>
      </c>
      <c r="CY100" s="79"/>
    </row>
    <row r="101" spans="1:103" s="2" customFormat="1" ht="15.75" customHeight="1">
      <c r="A101" s="53" t="s">
        <v>304</v>
      </c>
      <c r="B101" s="31" t="s">
        <v>148</v>
      </c>
      <c r="C101" s="29" t="s">
        <v>100</v>
      </c>
      <c r="D101" s="24">
        <f t="shared" ref="D101:W101" si="257">SUM(D102:D105)</f>
        <v>16.075581947037804</v>
      </c>
      <c r="E101" s="24">
        <f t="shared" si="257"/>
        <v>27.47598507389193</v>
      </c>
      <c r="F101" s="19">
        <f t="shared" si="257"/>
        <v>1.1938912880599939</v>
      </c>
      <c r="G101" s="24">
        <f t="shared" si="257"/>
        <v>3.1403839963464049</v>
      </c>
      <c r="H101" s="33">
        <f t="shared" si="257"/>
        <v>0</v>
      </c>
      <c r="I101" s="19">
        <f t="shared" si="257"/>
        <v>0</v>
      </c>
      <c r="J101" s="19">
        <f t="shared" si="257"/>
        <v>0</v>
      </c>
      <c r="K101" s="42">
        <f t="shared" si="257"/>
        <v>3</v>
      </c>
      <c r="L101" s="19">
        <f t="shared" si="257"/>
        <v>1.1523600000000001</v>
      </c>
      <c r="M101" s="24">
        <f t="shared" ref="M101" si="258">SUM(M102:M105)</f>
        <v>2.9811899999999998</v>
      </c>
      <c r="N101" s="33">
        <f t="shared" si="257"/>
        <v>0</v>
      </c>
      <c r="O101" s="19">
        <f t="shared" si="257"/>
        <v>0</v>
      </c>
      <c r="P101" s="19">
        <f t="shared" si="257"/>
        <v>0</v>
      </c>
      <c r="Q101" s="42">
        <f t="shared" si="257"/>
        <v>3</v>
      </c>
      <c r="R101" s="19">
        <f t="shared" si="257"/>
        <v>0.86869819956226291</v>
      </c>
      <c r="S101" s="24">
        <f t="shared" si="257"/>
        <v>2.3128449906434136</v>
      </c>
      <c r="T101" s="33">
        <f t="shared" si="257"/>
        <v>0</v>
      </c>
      <c r="U101" s="19">
        <f t="shared" si="257"/>
        <v>0</v>
      </c>
      <c r="V101" s="19">
        <f t="shared" si="257"/>
        <v>0</v>
      </c>
      <c r="W101" s="42">
        <f t="shared" si="257"/>
        <v>2</v>
      </c>
      <c r="X101" s="19">
        <f t="shared" ref="X101:BS101" si="259">SUM(X102:X105)</f>
        <v>3.2320550194796156</v>
      </c>
      <c r="Y101" s="24">
        <f t="shared" si="259"/>
        <v>10.628443048622405</v>
      </c>
      <c r="Z101" s="33">
        <f t="shared" si="259"/>
        <v>0</v>
      </c>
      <c r="AA101" s="19">
        <f t="shared" si="259"/>
        <v>0</v>
      </c>
      <c r="AB101" s="19">
        <f t="shared" si="259"/>
        <v>0</v>
      </c>
      <c r="AC101" s="42">
        <f t="shared" si="259"/>
        <v>16</v>
      </c>
      <c r="AD101" s="19">
        <f t="shared" ref="AD101:AI101" si="260">SUM(AD102:AD105)</f>
        <v>0.90848419947971526</v>
      </c>
      <c r="AE101" s="24">
        <f t="shared" si="260"/>
        <v>2.4187722729460104</v>
      </c>
      <c r="AF101" s="33">
        <f t="shared" si="260"/>
        <v>0</v>
      </c>
      <c r="AG101" s="19">
        <f t="shared" si="260"/>
        <v>0</v>
      </c>
      <c r="AH101" s="19">
        <f t="shared" si="260"/>
        <v>0</v>
      </c>
      <c r="AI101" s="42">
        <f t="shared" si="260"/>
        <v>2</v>
      </c>
      <c r="AJ101" s="19">
        <f t="shared" si="259"/>
        <v>0.98333684880563987</v>
      </c>
      <c r="AK101" s="24">
        <f t="shared" si="259"/>
        <v>3.2660931569842684</v>
      </c>
      <c r="AL101" s="33">
        <f t="shared" si="259"/>
        <v>0</v>
      </c>
      <c r="AM101" s="19">
        <f t="shared" si="259"/>
        <v>0</v>
      </c>
      <c r="AN101" s="19">
        <f t="shared" si="259"/>
        <v>0</v>
      </c>
      <c r="AO101" s="42">
        <f t="shared" si="259"/>
        <v>2</v>
      </c>
      <c r="AP101" s="19">
        <f t="shared" ref="AP101:AU101" si="261">SUM(AP102:AP105)</f>
        <v>0</v>
      </c>
      <c r="AQ101" s="24">
        <f t="shared" si="261"/>
        <v>0</v>
      </c>
      <c r="AR101" s="33">
        <f t="shared" si="261"/>
        <v>0</v>
      </c>
      <c r="AS101" s="19">
        <f t="shared" si="261"/>
        <v>0</v>
      </c>
      <c r="AT101" s="19">
        <f t="shared" si="261"/>
        <v>0</v>
      </c>
      <c r="AU101" s="42">
        <f t="shared" si="261"/>
        <v>0</v>
      </c>
      <c r="AV101" s="19">
        <f t="shared" si="259"/>
        <v>0</v>
      </c>
      <c r="AW101" s="24">
        <f t="shared" si="259"/>
        <v>0</v>
      </c>
      <c r="AX101" s="33">
        <f t="shared" si="259"/>
        <v>0</v>
      </c>
      <c r="AY101" s="19">
        <f t="shared" si="259"/>
        <v>0</v>
      </c>
      <c r="AZ101" s="19">
        <f t="shared" si="259"/>
        <v>0</v>
      </c>
      <c r="BA101" s="42">
        <f t="shared" si="259"/>
        <v>0</v>
      </c>
      <c r="BB101" s="19">
        <f t="shared" ref="BB101:BG101" si="262">SUM(BB102:BB105)</f>
        <v>0</v>
      </c>
      <c r="BC101" s="24">
        <f t="shared" si="262"/>
        <v>0</v>
      </c>
      <c r="BD101" s="33">
        <f t="shared" si="262"/>
        <v>0</v>
      </c>
      <c r="BE101" s="19">
        <f t="shared" si="262"/>
        <v>0</v>
      </c>
      <c r="BF101" s="19">
        <f t="shared" si="262"/>
        <v>0</v>
      </c>
      <c r="BG101" s="42">
        <f t="shared" si="262"/>
        <v>0</v>
      </c>
      <c r="BH101" s="19">
        <f t="shared" si="259"/>
        <v>0</v>
      </c>
      <c r="BI101" s="24">
        <f t="shared" si="259"/>
        <v>0</v>
      </c>
      <c r="BJ101" s="33">
        <f t="shared" si="259"/>
        <v>0</v>
      </c>
      <c r="BK101" s="19">
        <f t="shared" si="259"/>
        <v>0</v>
      </c>
      <c r="BL101" s="19">
        <f t="shared" si="259"/>
        <v>0</v>
      </c>
      <c r="BM101" s="42">
        <f t="shared" si="259"/>
        <v>0</v>
      </c>
      <c r="BN101" s="19">
        <f t="shared" si="259"/>
        <v>0</v>
      </c>
      <c r="BO101" s="24">
        <f t="shared" si="259"/>
        <v>0</v>
      </c>
      <c r="BP101" s="33">
        <f t="shared" si="259"/>
        <v>0</v>
      </c>
      <c r="BQ101" s="19">
        <f t="shared" si="259"/>
        <v>0</v>
      </c>
      <c r="BR101" s="19">
        <f t="shared" si="259"/>
        <v>0</v>
      </c>
      <c r="BS101" s="42">
        <f t="shared" si="259"/>
        <v>0</v>
      </c>
      <c r="BT101" s="19">
        <f t="shared" ref="BT101:CA101" si="263">SUM(BT102:BT105)</f>
        <v>0</v>
      </c>
      <c r="BU101" s="24">
        <f t="shared" si="263"/>
        <v>0</v>
      </c>
      <c r="BV101" s="33">
        <f t="shared" si="263"/>
        <v>0</v>
      </c>
      <c r="BW101" s="19">
        <f t="shared" si="263"/>
        <v>0</v>
      </c>
      <c r="BX101" s="19">
        <f t="shared" si="263"/>
        <v>0</v>
      </c>
      <c r="BY101" s="42">
        <f t="shared" si="263"/>
        <v>0</v>
      </c>
      <c r="BZ101" s="19">
        <f t="shared" si="263"/>
        <v>0</v>
      </c>
      <c r="CA101" s="24">
        <f t="shared" si="263"/>
        <v>0</v>
      </c>
      <c r="CB101" s="33">
        <f t="shared" ref="CB101:CW101" si="264">SUM(CB102:CB105)</f>
        <v>0</v>
      </c>
      <c r="CC101" s="19">
        <f t="shared" si="264"/>
        <v>0</v>
      </c>
      <c r="CD101" s="19">
        <f t="shared" si="264"/>
        <v>0</v>
      </c>
      <c r="CE101" s="42">
        <f t="shared" si="264"/>
        <v>0</v>
      </c>
      <c r="CF101" s="42" t="s">
        <v>51</v>
      </c>
      <c r="CG101" s="42" t="s">
        <v>51</v>
      </c>
      <c r="CH101" s="42" t="s">
        <v>51</v>
      </c>
      <c r="CI101" s="42" t="s">
        <v>51</v>
      </c>
      <c r="CJ101" s="42" t="s">
        <v>51</v>
      </c>
      <c r="CK101" s="42" t="s">
        <v>51</v>
      </c>
      <c r="CL101" s="19">
        <f t="shared" si="264"/>
        <v>1.7771823990419782</v>
      </c>
      <c r="CM101" s="19">
        <f t="shared" si="264"/>
        <v>4.731617263589424</v>
      </c>
      <c r="CN101" s="19">
        <f t="shared" si="264"/>
        <v>0</v>
      </c>
      <c r="CO101" s="19">
        <f t="shared" si="264"/>
        <v>0</v>
      </c>
      <c r="CP101" s="19">
        <f t="shared" si="264"/>
        <v>0</v>
      </c>
      <c r="CQ101" s="38">
        <f t="shared" si="264"/>
        <v>4</v>
      </c>
      <c r="CR101" s="19">
        <f t="shared" si="264"/>
        <v>4.2153918682852556</v>
      </c>
      <c r="CS101" s="19">
        <f t="shared" si="264"/>
        <v>13.894536205606673</v>
      </c>
      <c r="CT101" s="33">
        <f t="shared" si="264"/>
        <v>0</v>
      </c>
      <c r="CU101" s="33">
        <f t="shared" si="264"/>
        <v>0</v>
      </c>
      <c r="CV101" s="33">
        <f t="shared" si="264"/>
        <v>0</v>
      </c>
      <c r="CW101" s="42">
        <f t="shared" si="264"/>
        <v>18</v>
      </c>
      <c r="CX101" s="24" t="s">
        <v>51</v>
      </c>
      <c r="CY101" s="79"/>
    </row>
    <row r="102" spans="1:103" s="2" customFormat="1" ht="31.5">
      <c r="A102" s="49" t="s">
        <v>304</v>
      </c>
      <c r="B102" s="51" t="s">
        <v>154</v>
      </c>
      <c r="C102" s="26" t="s">
        <v>149</v>
      </c>
      <c r="D102" s="22">
        <f>F102+G102+R102+S102+AD102+AE102+5.232507</f>
        <v>16.075581947037804</v>
      </c>
      <c r="E102" s="22">
        <f>L102+M102+X102+Y102+AJ102+AK102+AV102+AW102+BH102+BI102+BT102+BU102+BZ102+CA102+5.232507</f>
        <v>17.652455521942255</v>
      </c>
      <c r="F102" s="17">
        <f>0.829211288059994+0.36468</f>
        <v>1.1938912880599939</v>
      </c>
      <c r="G102" s="22">
        <f>'[1]Фин и осв'!$M$66/1000-F102</f>
        <v>3.1403839963464049</v>
      </c>
      <c r="H102" s="32">
        <v>0</v>
      </c>
      <c r="I102" s="17">
        <v>0</v>
      </c>
      <c r="J102" s="17">
        <v>0</v>
      </c>
      <c r="K102" s="41">
        <v>3</v>
      </c>
      <c r="L102" s="17">
        <v>1.1523600000000001</v>
      </c>
      <c r="M102" s="22">
        <v>2.9811899999999998</v>
      </c>
      <c r="N102" s="32">
        <v>0</v>
      </c>
      <c r="O102" s="17">
        <v>0</v>
      </c>
      <c r="P102" s="17">
        <v>0</v>
      </c>
      <c r="Q102" s="41">
        <v>3</v>
      </c>
      <c r="R102" s="17">
        <v>0.86869819956226291</v>
      </c>
      <c r="S102" s="22">
        <v>2.3128449906434136</v>
      </c>
      <c r="T102" s="32">
        <v>0</v>
      </c>
      <c r="U102" s="17">
        <v>0</v>
      </c>
      <c r="V102" s="17">
        <v>0</v>
      </c>
      <c r="W102" s="41">
        <v>2</v>
      </c>
      <c r="X102" s="17">
        <v>0.93417232287437479</v>
      </c>
      <c r="Y102" s="22">
        <v>3.1027961932779711</v>
      </c>
      <c r="Z102" s="32">
        <v>0</v>
      </c>
      <c r="AA102" s="17">
        <v>0</v>
      </c>
      <c r="AB102" s="17">
        <v>0</v>
      </c>
      <c r="AC102" s="41">
        <v>2</v>
      </c>
      <c r="AD102" s="17">
        <v>0.90848419947971526</v>
      </c>
      <c r="AE102" s="22">
        <v>2.4187722729460104</v>
      </c>
      <c r="AF102" s="32">
        <v>0</v>
      </c>
      <c r="AG102" s="17">
        <v>0</v>
      </c>
      <c r="AH102" s="17">
        <v>0</v>
      </c>
      <c r="AI102" s="41">
        <v>2</v>
      </c>
      <c r="AJ102" s="17">
        <v>0.98333684880563987</v>
      </c>
      <c r="AK102" s="22">
        <v>3.2660931569842684</v>
      </c>
      <c r="AL102" s="32">
        <v>0</v>
      </c>
      <c r="AM102" s="17">
        <v>0</v>
      </c>
      <c r="AN102" s="17">
        <v>0</v>
      </c>
      <c r="AO102" s="41">
        <v>2</v>
      </c>
      <c r="AP102" s="17">
        <v>0</v>
      </c>
      <c r="AQ102" s="22">
        <v>0</v>
      </c>
      <c r="AR102" s="32">
        <v>0</v>
      </c>
      <c r="AS102" s="17">
        <v>0</v>
      </c>
      <c r="AT102" s="17">
        <v>0</v>
      </c>
      <c r="AU102" s="41">
        <v>0</v>
      </c>
      <c r="AV102" s="17">
        <v>0</v>
      </c>
      <c r="AW102" s="22">
        <v>0</v>
      </c>
      <c r="AX102" s="32">
        <v>0</v>
      </c>
      <c r="AY102" s="17">
        <v>0</v>
      </c>
      <c r="AZ102" s="17">
        <v>0</v>
      </c>
      <c r="BA102" s="41">
        <v>0</v>
      </c>
      <c r="BB102" s="17">
        <v>0</v>
      </c>
      <c r="BC102" s="22">
        <v>0</v>
      </c>
      <c r="BD102" s="32">
        <v>0</v>
      </c>
      <c r="BE102" s="17">
        <v>0</v>
      </c>
      <c r="BF102" s="17">
        <v>0</v>
      </c>
      <c r="BG102" s="41">
        <v>0</v>
      </c>
      <c r="BH102" s="17">
        <v>0</v>
      </c>
      <c r="BI102" s="22">
        <v>0</v>
      </c>
      <c r="BJ102" s="32">
        <v>0</v>
      </c>
      <c r="BK102" s="17">
        <v>0</v>
      </c>
      <c r="BL102" s="17">
        <v>0</v>
      </c>
      <c r="BM102" s="41">
        <v>0</v>
      </c>
      <c r="BN102" s="17">
        <v>0</v>
      </c>
      <c r="BO102" s="22">
        <v>0</v>
      </c>
      <c r="BP102" s="32">
        <v>0</v>
      </c>
      <c r="BQ102" s="17">
        <v>0</v>
      </c>
      <c r="BR102" s="17">
        <v>0</v>
      </c>
      <c r="BS102" s="41">
        <v>0</v>
      </c>
      <c r="BT102" s="17">
        <v>0</v>
      </c>
      <c r="BU102" s="22">
        <v>0</v>
      </c>
      <c r="BV102" s="32">
        <v>0</v>
      </c>
      <c r="BW102" s="17">
        <v>0</v>
      </c>
      <c r="BX102" s="17">
        <v>0</v>
      </c>
      <c r="BY102" s="41">
        <v>0</v>
      </c>
      <c r="BZ102" s="17">
        <v>0</v>
      </c>
      <c r="CA102" s="22">
        <v>0</v>
      </c>
      <c r="CB102" s="32">
        <v>0</v>
      </c>
      <c r="CC102" s="17">
        <v>0</v>
      </c>
      <c r="CD102" s="17">
        <v>0</v>
      </c>
      <c r="CE102" s="41">
        <v>0</v>
      </c>
      <c r="CF102" s="41" t="s">
        <v>51</v>
      </c>
      <c r="CG102" s="41" t="s">
        <v>51</v>
      </c>
      <c r="CH102" s="41" t="s">
        <v>51</v>
      </c>
      <c r="CI102" s="41" t="s">
        <v>51</v>
      </c>
      <c r="CJ102" s="41" t="s">
        <v>51</v>
      </c>
      <c r="CK102" s="41" t="s">
        <v>51</v>
      </c>
      <c r="CL102" s="17">
        <f t="shared" ref="CL102:CL105" si="265">R102+AD102+AP102+BB102+BN102+BZ102</f>
        <v>1.7771823990419782</v>
      </c>
      <c r="CM102" s="17">
        <f t="shared" ref="CM102:CM105" si="266">S102+AE102+AQ102+BC102+BO102+CA102</f>
        <v>4.731617263589424</v>
      </c>
      <c r="CN102" s="17">
        <f t="shared" ref="CN102:CN105" si="267">H102+AF102+AR102+BD102+BP102+CB102</f>
        <v>0</v>
      </c>
      <c r="CO102" s="17">
        <f t="shared" ref="CO102:CO105" si="268">U102+AG102+AS102+BE102+BQ102+CC102</f>
        <v>0</v>
      </c>
      <c r="CP102" s="17">
        <f t="shared" ref="CP102:CP105" si="269">V102+AH102+AT102+BF102+BR102+CD102</f>
        <v>0</v>
      </c>
      <c r="CQ102" s="37">
        <f t="shared" ref="CQ102:CQ105" si="270">W102+AI102+AU102+BG102+BS102+CE102</f>
        <v>4</v>
      </c>
      <c r="CR102" s="17">
        <f t="shared" ref="CR102:CR105" si="271">X102+AJ102+AV102+BH102+BT102+BZ102</f>
        <v>1.9175091716800146</v>
      </c>
      <c r="CS102" s="17">
        <f t="shared" ref="CS102:CS105" si="272">Y102+AK102+AW102+BI102+BU102+CA102</f>
        <v>6.3688893502622399</v>
      </c>
      <c r="CT102" s="17">
        <f t="shared" ref="CT102:CT105" si="273">Z102+AL102+AX102+BJ102+BV102+CB102</f>
        <v>0</v>
      </c>
      <c r="CU102" s="17">
        <f t="shared" ref="CU102:CU105" si="274">AA102+AM102+AY102+BK102+BW102+CC102</f>
        <v>0</v>
      </c>
      <c r="CV102" s="17">
        <f t="shared" ref="CV102:CV105" si="275">AB102+AN102+AZ102+BL102+BX102+CD102</f>
        <v>0</v>
      </c>
      <c r="CW102" s="41">
        <f t="shared" ref="CW102:CW105" si="276">AC102+AO102+BA102+BM102+BY102+CE102</f>
        <v>4</v>
      </c>
      <c r="CX102" s="22" t="s">
        <v>290</v>
      </c>
      <c r="CY102" s="79"/>
    </row>
    <row r="103" spans="1:103" s="2" customFormat="1" ht="15.75">
      <c r="A103" s="49" t="s">
        <v>304</v>
      </c>
      <c r="B103" s="51" t="s">
        <v>271</v>
      </c>
      <c r="C103" s="104" t="s">
        <v>272</v>
      </c>
      <c r="D103" s="22">
        <f t="shared" ref="D103:D104" si="277">G103+S103+AE103+AQ103+BC103+BO103+F103+R103+BB103+BN103</f>
        <v>0</v>
      </c>
      <c r="E103" s="22">
        <f t="shared" ref="E103:E104" si="278">L103+M103+X103+Y103+AJ103+AK103+AV103+AW103+BH103+BI103+BT103+BU103+BZ103+CA103</f>
        <v>4.5226702428937964</v>
      </c>
      <c r="F103" s="32">
        <v>0</v>
      </c>
      <c r="G103" s="32">
        <v>0</v>
      </c>
      <c r="H103" s="32">
        <v>0</v>
      </c>
      <c r="I103" s="32">
        <v>0</v>
      </c>
      <c r="J103" s="32">
        <v>0</v>
      </c>
      <c r="K103" s="32">
        <v>0</v>
      </c>
      <c r="L103" s="32">
        <v>0</v>
      </c>
      <c r="M103" s="22">
        <v>0</v>
      </c>
      <c r="N103" s="32">
        <v>0</v>
      </c>
      <c r="O103" s="32">
        <v>0</v>
      </c>
      <c r="P103" s="32">
        <v>0</v>
      </c>
      <c r="Q103" s="41">
        <v>0</v>
      </c>
      <c r="R103" s="32">
        <v>0</v>
      </c>
      <c r="S103" s="32">
        <v>0</v>
      </c>
      <c r="T103" s="32">
        <v>0</v>
      </c>
      <c r="U103" s="32">
        <v>0</v>
      </c>
      <c r="V103" s="32">
        <v>0</v>
      </c>
      <c r="W103" s="32">
        <v>0</v>
      </c>
      <c r="X103" s="32">
        <v>1.091955033918462</v>
      </c>
      <c r="Y103" s="22">
        <v>3.4307152089753341</v>
      </c>
      <c r="Z103" s="32">
        <v>0</v>
      </c>
      <c r="AA103" s="32">
        <v>0</v>
      </c>
      <c r="AB103" s="32">
        <v>0</v>
      </c>
      <c r="AC103" s="41">
        <v>2</v>
      </c>
      <c r="AD103" s="32">
        <v>0</v>
      </c>
      <c r="AE103" s="32">
        <v>0</v>
      </c>
      <c r="AF103" s="32">
        <v>0</v>
      </c>
      <c r="AG103" s="32">
        <v>0</v>
      </c>
      <c r="AH103" s="32">
        <v>0</v>
      </c>
      <c r="AI103" s="32">
        <v>0</v>
      </c>
      <c r="AJ103" s="32">
        <v>0</v>
      </c>
      <c r="AK103" s="22">
        <v>0</v>
      </c>
      <c r="AL103" s="32">
        <v>0</v>
      </c>
      <c r="AM103" s="32">
        <v>0</v>
      </c>
      <c r="AN103" s="32">
        <v>0</v>
      </c>
      <c r="AO103" s="41">
        <v>0</v>
      </c>
      <c r="AP103" s="32">
        <v>0</v>
      </c>
      <c r="AQ103" s="32">
        <v>0</v>
      </c>
      <c r="AR103" s="32">
        <v>0</v>
      </c>
      <c r="AS103" s="32">
        <v>0</v>
      </c>
      <c r="AT103" s="32">
        <v>0</v>
      </c>
      <c r="AU103" s="32">
        <v>0</v>
      </c>
      <c r="AV103" s="32">
        <v>0</v>
      </c>
      <c r="AW103" s="22">
        <v>0</v>
      </c>
      <c r="AX103" s="32">
        <v>0</v>
      </c>
      <c r="AY103" s="32">
        <v>0</v>
      </c>
      <c r="AZ103" s="32">
        <v>0</v>
      </c>
      <c r="BA103" s="32">
        <v>0</v>
      </c>
      <c r="BB103" s="32">
        <v>0</v>
      </c>
      <c r="BC103" s="32">
        <v>0</v>
      </c>
      <c r="BD103" s="32">
        <v>0</v>
      </c>
      <c r="BE103" s="32">
        <v>0</v>
      </c>
      <c r="BF103" s="32">
        <v>0</v>
      </c>
      <c r="BG103" s="32">
        <v>0</v>
      </c>
      <c r="BH103" s="32">
        <v>0</v>
      </c>
      <c r="BI103" s="22">
        <v>0</v>
      </c>
      <c r="BJ103" s="32">
        <v>0</v>
      </c>
      <c r="BK103" s="32">
        <v>0</v>
      </c>
      <c r="BL103" s="32">
        <v>0</v>
      </c>
      <c r="BM103" s="32">
        <v>0</v>
      </c>
      <c r="BN103" s="32">
        <v>0</v>
      </c>
      <c r="BO103" s="32">
        <v>0</v>
      </c>
      <c r="BP103" s="32">
        <v>0</v>
      </c>
      <c r="BQ103" s="32">
        <v>0</v>
      </c>
      <c r="BR103" s="32">
        <v>0</v>
      </c>
      <c r="BS103" s="32">
        <v>0</v>
      </c>
      <c r="BT103" s="32">
        <v>0</v>
      </c>
      <c r="BU103" s="22">
        <v>0</v>
      </c>
      <c r="BV103" s="32">
        <v>0</v>
      </c>
      <c r="BW103" s="32">
        <v>0</v>
      </c>
      <c r="BX103" s="32">
        <v>0</v>
      </c>
      <c r="BY103" s="32">
        <v>0</v>
      </c>
      <c r="BZ103" s="32">
        <v>0</v>
      </c>
      <c r="CA103" s="22">
        <v>0</v>
      </c>
      <c r="CB103" s="32">
        <v>0</v>
      </c>
      <c r="CC103" s="32">
        <v>0</v>
      </c>
      <c r="CD103" s="32">
        <v>0</v>
      </c>
      <c r="CE103" s="32">
        <v>0</v>
      </c>
      <c r="CF103" s="41" t="s">
        <v>51</v>
      </c>
      <c r="CG103" s="41" t="s">
        <v>51</v>
      </c>
      <c r="CH103" s="41" t="s">
        <v>51</v>
      </c>
      <c r="CI103" s="41" t="s">
        <v>51</v>
      </c>
      <c r="CJ103" s="41" t="s">
        <v>51</v>
      </c>
      <c r="CK103" s="41" t="s">
        <v>51</v>
      </c>
      <c r="CL103" s="17">
        <f t="shared" ref="CL103:CL104" si="279">R103+AD103+AP103+BB103+BN103+BZ103</f>
        <v>0</v>
      </c>
      <c r="CM103" s="17">
        <f t="shared" ref="CM103:CM104" si="280">S103+AE103+AQ103+BC103+BO103+CA103</f>
        <v>0</v>
      </c>
      <c r="CN103" s="17">
        <f t="shared" ref="CN103:CN104" si="281">H103+AF103+AR103+BD103+BP103+CB103</f>
        <v>0</v>
      </c>
      <c r="CO103" s="17">
        <f t="shared" ref="CO103:CO104" si="282">U103+AG103+AS103+BE103+BQ103+CC103</f>
        <v>0</v>
      </c>
      <c r="CP103" s="17">
        <f t="shared" ref="CP103:CP104" si="283">V103+AH103+AT103+BF103+BR103+CD103</f>
        <v>0</v>
      </c>
      <c r="CQ103" s="37">
        <f t="shared" ref="CQ103:CQ104" si="284">W103+AI103+AU103+BG103+BS103+CE103</f>
        <v>0</v>
      </c>
      <c r="CR103" s="17">
        <f t="shared" ref="CR103:CR104" si="285">X103+AJ103+AV103+BH103+BT103+BZ103</f>
        <v>1.091955033918462</v>
      </c>
      <c r="CS103" s="17">
        <f t="shared" ref="CS103:CS104" si="286">Y103+AK103+AW103+BI103+BU103+CA103</f>
        <v>3.4307152089753341</v>
      </c>
      <c r="CT103" s="17">
        <f t="shared" ref="CT103:CT104" si="287">Z103+AL103+AX103+BJ103+BV103+CB103</f>
        <v>0</v>
      </c>
      <c r="CU103" s="17">
        <f t="shared" ref="CU103:CU104" si="288">AA103+AM103+AY103+BK103+BW103+CC103</f>
        <v>0</v>
      </c>
      <c r="CV103" s="17">
        <f t="shared" ref="CV103:CV104" si="289">AB103+AN103+AZ103+BL103+BX103+CD103</f>
        <v>0</v>
      </c>
      <c r="CW103" s="41">
        <f t="shared" ref="CW103:CW104" si="290">AC103+AO103+BA103+BM103+BY103+CE103</f>
        <v>2</v>
      </c>
      <c r="CX103" s="114" t="s">
        <v>298</v>
      </c>
      <c r="CY103" s="79"/>
    </row>
    <row r="104" spans="1:103" s="2" customFormat="1" ht="31.5">
      <c r="A104" s="49" t="s">
        <v>304</v>
      </c>
      <c r="B104" s="51" t="s">
        <v>273</v>
      </c>
      <c r="C104" s="104" t="s">
        <v>274</v>
      </c>
      <c r="D104" s="22">
        <f t="shared" si="277"/>
        <v>0</v>
      </c>
      <c r="E104" s="22">
        <f t="shared" si="278"/>
        <v>4.2198929141725792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>
        <v>0</v>
      </c>
      <c r="M104" s="22">
        <v>0</v>
      </c>
      <c r="N104" s="32">
        <v>0</v>
      </c>
      <c r="O104" s="32">
        <v>0</v>
      </c>
      <c r="P104" s="32">
        <v>0</v>
      </c>
      <c r="Q104" s="41">
        <v>0</v>
      </c>
      <c r="R104" s="32">
        <v>0</v>
      </c>
      <c r="S104" s="32">
        <v>0</v>
      </c>
      <c r="T104" s="32">
        <v>0</v>
      </c>
      <c r="U104" s="32">
        <v>0</v>
      </c>
      <c r="V104" s="32">
        <v>0</v>
      </c>
      <c r="W104" s="32">
        <v>0</v>
      </c>
      <c r="X104" s="32">
        <v>1.2059276626867788</v>
      </c>
      <c r="Y104" s="22">
        <v>3.0139652514858004</v>
      </c>
      <c r="Z104" s="32">
        <v>0</v>
      </c>
      <c r="AA104" s="32">
        <v>0</v>
      </c>
      <c r="AB104" s="32">
        <v>0</v>
      </c>
      <c r="AC104" s="41">
        <v>9</v>
      </c>
      <c r="AD104" s="32">
        <v>0</v>
      </c>
      <c r="AE104" s="32">
        <v>0</v>
      </c>
      <c r="AF104" s="32">
        <v>0</v>
      </c>
      <c r="AG104" s="32">
        <v>0</v>
      </c>
      <c r="AH104" s="32">
        <v>0</v>
      </c>
      <c r="AI104" s="32">
        <v>0</v>
      </c>
      <c r="AJ104" s="32">
        <v>0</v>
      </c>
      <c r="AK104" s="22">
        <v>0</v>
      </c>
      <c r="AL104" s="32">
        <v>0</v>
      </c>
      <c r="AM104" s="32">
        <v>0</v>
      </c>
      <c r="AN104" s="32">
        <v>0</v>
      </c>
      <c r="AO104" s="41">
        <v>0</v>
      </c>
      <c r="AP104" s="32">
        <v>0</v>
      </c>
      <c r="AQ104" s="32">
        <v>0</v>
      </c>
      <c r="AR104" s="32">
        <v>0</v>
      </c>
      <c r="AS104" s="32">
        <v>0</v>
      </c>
      <c r="AT104" s="32">
        <v>0</v>
      </c>
      <c r="AU104" s="32">
        <v>0</v>
      </c>
      <c r="AV104" s="32">
        <v>0</v>
      </c>
      <c r="AW104" s="22">
        <v>0</v>
      </c>
      <c r="AX104" s="32">
        <v>0</v>
      </c>
      <c r="AY104" s="32">
        <v>0</v>
      </c>
      <c r="AZ104" s="32">
        <v>0</v>
      </c>
      <c r="BA104" s="32">
        <v>0</v>
      </c>
      <c r="BB104" s="32">
        <v>0</v>
      </c>
      <c r="BC104" s="32">
        <v>0</v>
      </c>
      <c r="BD104" s="32">
        <v>0</v>
      </c>
      <c r="BE104" s="32">
        <v>0</v>
      </c>
      <c r="BF104" s="32">
        <v>0</v>
      </c>
      <c r="BG104" s="32">
        <v>0</v>
      </c>
      <c r="BH104" s="32">
        <v>0</v>
      </c>
      <c r="BI104" s="22">
        <v>0</v>
      </c>
      <c r="BJ104" s="32">
        <v>0</v>
      </c>
      <c r="BK104" s="32">
        <v>0</v>
      </c>
      <c r="BL104" s="32">
        <v>0</v>
      </c>
      <c r="BM104" s="32">
        <v>0</v>
      </c>
      <c r="BN104" s="32">
        <v>0</v>
      </c>
      <c r="BO104" s="32">
        <v>0</v>
      </c>
      <c r="BP104" s="32">
        <v>0</v>
      </c>
      <c r="BQ104" s="32">
        <v>0</v>
      </c>
      <c r="BR104" s="32">
        <v>0</v>
      </c>
      <c r="BS104" s="32">
        <v>0</v>
      </c>
      <c r="BT104" s="32">
        <v>0</v>
      </c>
      <c r="BU104" s="22">
        <v>0</v>
      </c>
      <c r="BV104" s="32">
        <v>0</v>
      </c>
      <c r="BW104" s="32">
        <v>0</v>
      </c>
      <c r="BX104" s="32">
        <v>0</v>
      </c>
      <c r="BY104" s="32">
        <v>0</v>
      </c>
      <c r="BZ104" s="32">
        <v>0</v>
      </c>
      <c r="CA104" s="22">
        <v>0</v>
      </c>
      <c r="CB104" s="32">
        <v>0</v>
      </c>
      <c r="CC104" s="32">
        <v>0</v>
      </c>
      <c r="CD104" s="32">
        <v>0</v>
      </c>
      <c r="CE104" s="32">
        <v>0</v>
      </c>
      <c r="CF104" s="41" t="s">
        <v>51</v>
      </c>
      <c r="CG104" s="41" t="s">
        <v>51</v>
      </c>
      <c r="CH104" s="41" t="s">
        <v>51</v>
      </c>
      <c r="CI104" s="41" t="s">
        <v>51</v>
      </c>
      <c r="CJ104" s="41" t="s">
        <v>51</v>
      </c>
      <c r="CK104" s="41" t="s">
        <v>51</v>
      </c>
      <c r="CL104" s="17">
        <f t="shared" si="279"/>
        <v>0</v>
      </c>
      <c r="CM104" s="17">
        <f t="shared" si="280"/>
        <v>0</v>
      </c>
      <c r="CN104" s="17">
        <f t="shared" si="281"/>
        <v>0</v>
      </c>
      <c r="CO104" s="17">
        <f t="shared" si="282"/>
        <v>0</v>
      </c>
      <c r="CP104" s="17">
        <f t="shared" si="283"/>
        <v>0</v>
      </c>
      <c r="CQ104" s="37">
        <f t="shared" si="284"/>
        <v>0</v>
      </c>
      <c r="CR104" s="17">
        <f t="shared" si="285"/>
        <v>1.2059276626867788</v>
      </c>
      <c r="CS104" s="17">
        <f t="shared" si="286"/>
        <v>3.0139652514858004</v>
      </c>
      <c r="CT104" s="17">
        <f t="shared" si="287"/>
        <v>0</v>
      </c>
      <c r="CU104" s="17">
        <f t="shared" si="288"/>
        <v>0</v>
      </c>
      <c r="CV104" s="17">
        <f t="shared" si="289"/>
        <v>0</v>
      </c>
      <c r="CW104" s="41">
        <f t="shared" si="290"/>
        <v>9</v>
      </c>
      <c r="CX104" s="131"/>
      <c r="CY104" s="79"/>
    </row>
    <row r="105" spans="1:103" s="2" customFormat="1" ht="15.75">
      <c r="A105" s="49" t="s">
        <v>304</v>
      </c>
      <c r="B105" s="102" t="s">
        <v>275</v>
      </c>
      <c r="C105" s="104" t="s">
        <v>276</v>
      </c>
      <c r="D105" s="22">
        <f t="shared" si="106"/>
        <v>0</v>
      </c>
      <c r="E105" s="22">
        <f t="shared" ref="E105" si="291">L105+M105+X105+Y105+AJ105+AK105+AV105+AW105+BH105+BI105+BT105+BU105+BZ105+CA105</f>
        <v>1.0809663948832999</v>
      </c>
      <c r="F105" s="32">
        <v>0</v>
      </c>
      <c r="G105" s="32">
        <v>0</v>
      </c>
      <c r="H105" s="32">
        <v>0</v>
      </c>
      <c r="I105" s="32">
        <v>0</v>
      </c>
      <c r="J105" s="32">
        <v>0</v>
      </c>
      <c r="K105" s="32">
        <v>0</v>
      </c>
      <c r="L105" s="32">
        <v>0</v>
      </c>
      <c r="M105" s="22">
        <v>0</v>
      </c>
      <c r="N105" s="32">
        <v>0</v>
      </c>
      <c r="O105" s="32">
        <v>0</v>
      </c>
      <c r="P105" s="32">
        <v>0</v>
      </c>
      <c r="Q105" s="41">
        <v>0</v>
      </c>
      <c r="R105" s="32">
        <v>0</v>
      </c>
      <c r="S105" s="32">
        <v>0</v>
      </c>
      <c r="T105" s="32">
        <v>0</v>
      </c>
      <c r="U105" s="32">
        <v>0</v>
      </c>
      <c r="V105" s="32">
        <v>0</v>
      </c>
      <c r="W105" s="32">
        <v>0</v>
      </c>
      <c r="X105" s="32">
        <v>0</v>
      </c>
      <c r="Y105" s="22">
        <v>1.0809663948832999</v>
      </c>
      <c r="Z105" s="32">
        <v>0</v>
      </c>
      <c r="AA105" s="32">
        <v>0</v>
      </c>
      <c r="AB105" s="32">
        <v>0</v>
      </c>
      <c r="AC105" s="41">
        <v>3</v>
      </c>
      <c r="AD105" s="32">
        <v>0</v>
      </c>
      <c r="AE105" s="32">
        <v>0</v>
      </c>
      <c r="AF105" s="32">
        <v>0</v>
      </c>
      <c r="AG105" s="32">
        <v>0</v>
      </c>
      <c r="AH105" s="32">
        <v>0</v>
      </c>
      <c r="AI105" s="32">
        <v>0</v>
      </c>
      <c r="AJ105" s="32">
        <v>0</v>
      </c>
      <c r="AK105" s="22">
        <v>0</v>
      </c>
      <c r="AL105" s="32">
        <v>0</v>
      </c>
      <c r="AM105" s="32">
        <v>0</v>
      </c>
      <c r="AN105" s="32">
        <v>0</v>
      </c>
      <c r="AO105" s="41">
        <v>0</v>
      </c>
      <c r="AP105" s="32">
        <v>0</v>
      </c>
      <c r="AQ105" s="32">
        <v>0</v>
      </c>
      <c r="AR105" s="32">
        <v>0</v>
      </c>
      <c r="AS105" s="32">
        <v>0</v>
      </c>
      <c r="AT105" s="32">
        <v>0</v>
      </c>
      <c r="AU105" s="32">
        <v>0</v>
      </c>
      <c r="AV105" s="32">
        <v>0</v>
      </c>
      <c r="AW105" s="22">
        <v>0</v>
      </c>
      <c r="AX105" s="32">
        <v>0</v>
      </c>
      <c r="AY105" s="32">
        <v>0</v>
      </c>
      <c r="AZ105" s="32">
        <v>0</v>
      </c>
      <c r="BA105" s="32">
        <v>0</v>
      </c>
      <c r="BB105" s="32">
        <v>0</v>
      </c>
      <c r="BC105" s="32">
        <v>0</v>
      </c>
      <c r="BD105" s="32">
        <v>0</v>
      </c>
      <c r="BE105" s="32">
        <v>0</v>
      </c>
      <c r="BF105" s="32">
        <v>0</v>
      </c>
      <c r="BG105" s="32">
        <v>0</v>
      </c>
      <c r="BH105" s="32">
        <v>0</v>
      </c>
      <c r="BI105" s="22">
        <v>0</v>
      </c>
      <c r="BJ105" s="32">
        <v>0</v>
      </c>
      <c r="BK105" s="32">
        <v>0</v>
      </c>
      <c r="BL105" s="32">
        <v>0</v>
      </c>
      <c r="BM105" s="32">
        <v>0</v>
      </c>
      <c r="BN105" s="32">
        <v>0</v>
      </c>
      <c r="BO105" s="32">
        <v>0</v>
      </c>
      <c r="BP105" s="32">
        <v>0</v>
      </c>
      <c r="BQ105" s="32">
        <v>0</v>
      </c>
      <c r="BR105" s="32">
        <v>0</v>
      </c>
      <c r="BS105" s="32">
        <v>0</v>
      </c>
      <c r="BT105" s="32">
        <v>0</v>
      </c>
      <c r="BU105" s="22">
        <v>0</v>
      </c>
      <c r="BV105" s="32">
        <v>0</v>
      </c>
      <c r="BW105" s="32">
        <v>0</v>
      </c>
      <c r="BX105" s="32">
        <v>0</v>
      </c>
      <c r="BY105" s="32">
        <v>0</v>
      </c>
      <c r="BZ105" s="32">
        <v>0</v>
      </c>
      <c r="CA105" s="22">
        <v>0</v>
      </c>
      <c r="CB105" s="32">
        <v>0</v>
      </c>
      <c r="CC105" s="32">
        <v>0</v>
      </c>
      <c r="CD105" s="32">
        <v>0</v>
      </c>
      <c r="CE105" s="32">
        <v>0</v>
      </c>
      <c r="CF105" s="41" t="s">
        <v>51</v>
      </c>
      <c r="CG105" s="41" t="s">
        <v>51</v>
      </c>
      <c r="CH105" s="41" t="s">
        <v>51</v>
      </c>
      <c r="CI105" s="41" t="s">
        <v>51</v>
      </c>
      <c r="CJ105" s="41" t="s">
        <v>51</v>
      </c>
      <c r="CK105" s="41" t="s">
        <v>51</v>
      </c>
      <c r="CL105" s="17">
        <f t="shared" si="265"/>
        <v>0</v>
      </c>
      <c r="CM105" s="17">
        <f t="shared" si="266"/>
        <v>0</v>
      </c>
      <c r="CN105" s="17">
        <f t="shared" si="267"/>
        <v>0</v>
      </c>
      <c r="CO105" s="17">
        <f t="shared" si="268"/>
        <v>0</v>
      </c>
      <c r="CP105" s="17">
        <f t="shared" si="269"/>
        <v>0</v>
      </c>
      <c r="CQ105" s="37">
        <f t="shared" si="270"/>
        <v>0</v>
      </c>
      <c r="CR105" s="17">
        <f t="shared" si="271"/>
        <v>0</v>
      </c>
      <c r="CS105" s="17">
        <f t="shared" si="272"/>
        <v>1.0809663948832999</v>
      </c>
      <c r="CT105" s="17">
        <f t="shared" si="273"/>
        <v>0</v>
      </c>
      <c r="CU105" s="17">
        <f t="shared" si="274"/>
        <v>0</v>
      </c>
      <c r="CV105" s="17">
        <f t="shared" si="275"/>
        <v>0</v>
      </c>
      <c r="CW105" s="41">
        <f t="shared" si="276"/>
        <v>3</v>
      </c>
      <c r="CX105" s="115"/>
      <c r="CY105" s="79"/>
    </row>
    <row r="106" spans="1:103" s="2" customFormat="1" ht="15.75" customHeight="1">
      <c r="A106" s="52" t="s">
        <v>304</v>
      </c>
      <c r="B106" s="54" t="s">
        <v>164</v>
      </c>
      <c r="C106" s="55" t="s">
        <v>100</v>
      </c>
      <c r="D106" s="24">
        <f t="shared" ref="D106:CB106" si="292">SUM(D107:D110)</f>
        <v>2.5220316666666669</v>
      </c>
      <c r="E106" s="24">
        <f t="shared" si="292"/>
        <v>15.24685900993917</v>
      </c>
      <c r="F106" s="24">
        <f t="shared" si="292"/>
        <v>0</v>
      </c>
      <c r="G106" s="24">
        <f t="shared" si="292"/>
        <v>0.81481000000000003</v>
      </c>
      <c r="H106" s="24">
        <f t="shared" si="292"/>
        <v>0</v>
      </c>
      <c r="I106" s="24">
        <f t="shared" si="292"/>
        <v>0</v>
      </c>
      <c r="J106" s="24">
        <f t="shared" si="292"/>
        <v>0</v>
      </c>
      <c r="K106" s="39">
        <f t="shared" si="292"/>
        <v>4</v>
      </c>
      <c r="L106" s="24">
        <f t="shared" si="292"/>
        <v>0</v>
      </c>
      <c r="M106" s="24">
        <f t="shared" si="292"/>
        <v>0.70540177000000004</v>
      </c>
      <c r="N106" s="24">
        <f t="shared" si="292"/>
        <v>0</v>
      </c>
      <c r="O106" s="24">
        <f t="shared" si="292"/>
        <v>0</v>
      </c>
      <c r="P106" s="24">
        <f t="shared" si="292"/>
        <v>0</v>
      </c>
      <c r="Q106" s="39">
        <f t="shared" si="292"/>
        <v>4</v>
      </c>
      <c r="R106" s="24">
        <f t="shared" si="292"/>
        <v>0</v>
      </c>
      <c r="S106" s="24">
        <f t="shared" si="292"/>
        <v>1.7072216666666669</v>
      </c>
      <c r="T106" s="24">
        <f t="shared" si="292"/>
        <v>0</v>
      </c>
      <c r="U106" s="24">
        <f t="shared" si="292"/>
        <v>0</v>
      </c>
      <c r="V106" s="24">
        <f t="shared" si="292"/>
        <v>0</v>
      </c>
      <c r="W106" s="39">
        <f t="shared" si="292"/>
        <v>8</v>
      </c>
      <c r="X106" s="24">
        <f t="shared" ref="X106:BS106" si="293">SUM(X107:X110)</f>
        <v>0</v>
      </c>
      <c r="Y106" s="24">
        <f t="shared" si="293"/>
        <v>2.2282333557819198</v>
      </c>
      <c r="Z106" s="24">
        <f t="shared" si="293"/>
        <v>0</v>
      </c>
      <c r="AA106" s="24">
        <f t="shared" si="293"/>
        <v>0</v>
      </c>
      <c r="AB106" s="24">
        <f t="shared" si="293"/>
        <v>0</v>
      </c>
      <c r="AC106" s="36">
        <f t="shared" si="293"/>
        <v>11</v>
      </c>
      <c r="AD106" s="24">
        <f t="shared" ref="AD106:AI106" si="294">SUM(AD107:AD110)</f>
        <v>0</v>
      </c>
      <c r="AE106" s="24">
        <f t="shared" si="294"/>
        <v>0</v>
      </c>
      <c r="AF106" s="24">
        <f t="shared" si="294"/>
        <v>0</v>
      </c>
      <c r="AG106" s="24">
        <f t="shared" si="294"/>
        <v>0</v>
      </c>
      <c r="AH106" s="24">
        <f t="shared" si="294"/>
        <v>0</v>
      </c>
      <c r="AI106" s="24">
        <f t="shared" si="294"/>
        <v>0</v>
      </c>
      <c r="AJ106" s="24">
        <f t="shared" si="293"/>
        <v>0</v>
      </c>
      <c r="AK106" s="24">
        <f t="shared" si="293"/>
        <v>12.313223884157251</v>
      </c>
      <c r="AL106" s="24">
        <f t="shared" si="293"/>
        <v>0</v>
      </c>
      <c r="AM106" s="24">
        <f t="shared" si="293"/>
        <v>0</v>
      </c>
      <c r="AN106" s="24">
        <f t="shared" si="293"/>
        <v>0</v>
      </c>
      <c r="AO106" s="36">
        <f t="shared" si="293"/>
        <v>29</v>
      </c>
      <c r="AP106" s="24">
        <f t="shared" ref="AP106:AU106" si="295">SUM(AP107:AP110)</f>
        <v>0</v>
      </c>
      <c r="AQ106" s="24">
        <f t="shared" si="295"/>
        <v>0</v>
      </c>
      <c r="AR106" s="24">
        <f t="shared" si="295"/>
        <v>0</v>
      </c>
      <c r="AS106" s="24">
        <f t="shared" si="295"/>
        <v>0</v>
      </c>
      <c r="AT106" s="24">
        <f t="shared" si="295"/>
        <v>0</v>
      </c>
      <c r="AU106" s="24">
        <f t="shared" si="295"/>
        <v>0</v>
      </c>
      <c r="AV106" s="24">
        <f t="shared" si="293"/>
        <v>0</v>
      </c>
      <c r="AW106" s="24">
        <f t="shared" si="293"/>
        <v>0</v>
      </c>
      <c r="AX106" s="24">
        <f t="shared" si="293"/>
        <v>0</v>
      </c>
      <c r="AY106" s="24">
        <f t="shared" si="293"/>
        <v>0</v>
      </c>
      <c r="AZ106" s="24">
        <f t="shared" si="293"/>
        <v>0</v>
      </c>
      <c r="BA106" s="24">
        <f t="shared" si="293"/>
        <v>0</v>
      </c>
      <c r="BB106" s="24">
        <f t="shared" ref="BB106:BG106" si="296">SUM(BB107:BB110)</f>
        <v>0</v>
      </c>
      <c r="BC106" s="24">
        <f t="shared" si="296"/>
        <v>0</v>
      </c>
      <c r="BD106" s="24">
        <f t="shared" si="296"/>
        <v>0</v>
      </c>
      <c r="BE106" s="24">
        <f t="shared" si="296"/>
        <v>0</v>
      </c>
      <c r="BF106" s="24">
        <f t="shared" si="296"/>
        <v>0</v>
      </c>
      <c r="BG106" s="24">
        <f t="shared" si="296"/>
        <v>0</v>
      </c>
      <c r="BH106" s="24">
        <f t="shared" si="293"/>
        <v>0</v>
      </c>
      <c r="BI106" s="24">
        <f t="shared" si="293"/>
        <v>0</v>
      </c>
      <c r="BJ106" s="24">
        <f t="shared" si="293"/>
        <v>0</v>
      </c>
      <c r="BK106" s="24">
        <f t="shared" si="293"/>
        <v>0</v>
      </c>
      <c r="BL106" s="24">
        <f t="shared" si="293"/>
        <v>0</v>
      </c>
      <c r="BM106" s="24">
        <f t="shared" si="293"/>
        <v>0</v>
      </c>
      <c r="BN106" s="24">
        <f t="shared" si="293"/>
        <v>0</v>
      </c>
      <c r="BO106" s="24">
        <f t="shared" si="293"/>
        <v>0</v>
      </c>
      <c r="BP106" s="24">
        <f t="shared" si="293"/>
        <v>0</v>
      </c>
      <c r="BQ106" s="24">
        <f t="shared" si="293"/>
        <v>0</v>
      </c>
      <c r="BR106" s="24">
        <f t="shared" si="293"/>
        <v>0</v>
      </c>
      <c r="BS106" s="24">
        <f t="shared" si="293"/>
        <v>0</v>
      </c>
      <c r="BT106" s="24">
        <f t="shared" si="292"/>
        <v>0</v>
      </c>
      <c r="BU106" s="24">
        <f t="shared" si="292"/>
        <v>0</v>
      </c>
      <c r="BV106" s="24">
        <f t="shared" si="292"/>
        <v>0</v>
      </c>
      <c r="BW106" s="24">
        <f t="shared" si="292"/>
        <v>0</v>
      </c>
      <c r="BX106" s="24">
        <f t="shared" si="292"/>
        <v>0</v>
      </c>
      <c r="BY106" s="24">
        <f t="shared" si="292"/>
        <v>0</v>
      </c>
      <c r="BZ106" s="24">
        <f t="shared" si="292"/>
        <v>0</v>
      </c>
      <c r="CA106" s="24">
        <f t="shared" si="292"/>
        <v>0</v>
      </c>
      <c r="CB106" s="24">
        <f t="shared" si="292"/>
        <v>0</v>
      </c>
      <c r="CC106" s="24">
        <f t="shared" ref="CC106:CW106" si="297">SUM(CC107:CC110)</f>
        <v>0</v>
      </c>
      <c r="CD106" s="24">
        <f t="shared" si="297"/>
        <v>0</v>
      </c>
      <c r="CE106" s="24">
        <f t="shared" si="297"/>
        <v>0</v>
      </c>
      <c r="CF106" s="24" t="s">
        <v>51</v>
      </c>
      <c r="CG106" s="24" t="s">
        <v>51</v>
      </c>
      <c r="CH106" s="24" t="s">
        <v>51</v>
      </c>
      <c r="CI106" s="24" t="s">
        <v>51</v>
      </c>
      <c r="CJ106" s="24" t="s">
        <v>51</v>
      </c>
      <c r="CK106" s="24" t="s">
        <v>51</v>
      </c>
      <c r="CL106" s="24">
        <f t="shared" si="297"/>
        <v>0</v>
      </c>
      <c r="CM106" s="24">
        <f t="shared" si="297"/>
        <v>1.7072216666666669</v>
      </c>
      <c r="CN106" s="24">
        <f t="shared" si="297"/>
        <v>0</v>
      </c>
      <c r="CO106" s="24">
        <f t="shared" si="297"/>
        <v>0</v>
      </c>
      <c r="CP106" s="24">
        <f t="shared" si="297"/>
        <v>0</v>
      </c>
      <c r="CQ106" s="24">
        <f t="shared" si="297"/>
        <v>8</v>
      </c>
      <c r="CR106" s="24">
        <f t="shared" si="297"/>
        <v>0</v>
      </c>
      <c r="CS106" s="24">
        <f t="shared" si="297"/>
        <v>14.54145723993917</v>
      </c>
      <c r="CT106" s="24">
        <f t="shared" si="297"/>
        <v>0</v>
      </c>
      <c r="CU106" s="24">
        <f t="shared" si="297"/>
        <v>0</v>
      </c>
      <c r="CV106" s="24">
        <f t="shared" si="297"/>
        <v>0</v>
      </c>
      <c r="CW106" s="24">
        <f t="shared" si="297"/>
        <v>40</v>
      </c>
      <c r="CX106" s="59" t="s">
        <v>51</v>
      </c>
      <c r="CY106" s="79"/>
    </row>
    <row r="107" spans="1:103" s="2" customFormat="1" ht="22.5" customHeight="1">
      <c r="A107" s="48" t="s">
        <v>304</v>
      </c>
      <c r="B107" s="51" t="s">
        <v>182</v>
      </c>
      <c r="C107" s="50" t="s">
        <v>183</v>
      </c>
      <c r="D107" s="22">
        <f t="shared" ref="D107" si="298">G107+S107+AE107+AQ107+BC107+BO107+F107+R107+BB107+BN107</f>
        <v>2.5220316666666669</v>
      </c>
      <c r="E107" s="22">
        <f t="shared" ref="E107" si="299">L107+M107+X107+Y107+AJ107+AK107+AV107+AW107+BH107+BI107+BT107+BU107+BZ107+CA107</f>
        <v>1.93091318851828</v>
      </c>
      <c r="F107" s="17">
        <v>0</v>
      </c>
      <c r="G107" s="22">
        <v>0.81481000000000003</v>
      </c>
      <c r="H107" s="32">
        <v>0</v>
      </c>
      <c r="I107" s="17">
        <v>0</v>
      </c>
      <c r="J107" s="17">
        <v>0</v>
      </c>
      <c r="K107" s="41">
        <v>4</v>
      </c>
      <c r="L107" s="17">
        <v>0</v>
      </c>
      <c r="M107" s="22">
        <v>0.70540177000000004</v>
      </c>
      <c r="N107" s="32">
        <v>0</v>
      </c>
      <c r="O107" s="17">
        <v>0</v>
      </c>
      <c r="P107" s="17">
        <v>0</v>
      </c>
      <c r="Q107" s="41">
        <v>4</v>
      </c>
      <c r="R107" s="17">
        <v>0</v>
      </c>
      <c r="S107" s="22">
        <v>1.7072216666666669</v>
      </c>
      <c r="T107" s="32">
        <v>0</v>
      </c>
      <c r="U107" s="17">
        <v>0</v>
      </c>
      <c r="V107" s="17">
        <v>0</v>
      </c>
      <c r="W107" s="41">
        <v>8</v>
      </c>
      <c r="X107" s="17">
        <v>0</v>
      </c>
      <c r="Y107" s="22">
        <v>1.2255114185182798</v>
      </c>
      <c r="Z107" s="32">
        <v>0</v>
      </c>
      <c r="AA107" s="17">
        <v>0</v>
      </c>
      <c r="AB107" s="17">
        <v>0</v>
      </c>
      <c r="AC107" s="41">
        <v>8</v>
      </c>
      <c r="AD107" s="17">
        <v>0</v>
      </c>
      <c r="AE107" s="22">
        <v>0</v>
      </c>
      <c r="AF107" s="32">
        <v>0</v>
      </c>
      <c r="AG107" s="17">
        <v>0</v>
      </c>
      <c r="AH107" s="17">
        <v>0</v>
      </c>
      <c r="AI107" s="41">
        <v>0</v>
      </c>
      <c r="AJ107" s="17">
        <v>0</v>
      </c>
      <c r="AK107" s="22">
        <v>0</v>
      </c>
      <c r="AL107" s="32">
        <v>0</v>
      </c>
      <c r="AM107" s="17">
        <v>0</v>
      </c>
      <c r="AN107" s="17">
        <v>0</v>
      </c>
      <c r="AO107" s="41">
        <v>0</v>
      </c>
      <c r="AP107" s="17">
        <v>0</v>
      </c>
      <c r="AQ107" s="22">
        <v>0</v>
      </c>
      <c r="AR107" s="32">
        <v>0</v>
      </c>
      <c r="AS107" s="17">
        <v>0</v>
      </c>
      <c r="AT107" s="17">
        <v>0</v>
      </c>
      <c r="AU107" s="41">
        <v>0</v>
      </c>
      <c r="AV107" s="17">
        <v>0</v>
      </c>
      <c r="AW107" s="22">
        <v>0</v>
      </c>
      <c r="AX107" s="32">
        <v>0</v>
      </c>
      <c r="AY107" s="17">
        <v>0</v>
      </c>
      <c r="AZ107" s="17">
        <v>0</v>
      </c>
      <c r="BA107" s="41">
        <v>0</v>
      </c>
      <c r="BB107" s="17">
        <v>0</v>
      </c>
      <c r="BC107" s="22">
        <v>0</v>
      </c>
      <c r="BD107" s="32">
        <v>0</v>
      </c>
      <c r="BE107" s="17">
        <v>0</v>
      </c>
      <c r="BF107" s="17">
        <v>0</v>
      </c>
      <c r="BG107" s="41">
        <v>0</v>
      </c>
      <c r="BH107" s="17">
        <v>0</v>
      </c>
      <c r="BI107" s="22">
        <v>0</v>
      </c>
      <c r="BJ107" s="32">
        <v>0</v>
      </c>
      <c r="BK107" s="17">
        <v>0</v>
      </c>
      <c r="BL107" s="17">
        <v>0</v>
      </c>
      <c r="BM107" s="41">
        <v>0</v>
      </c>
      <c r="BN107" s="17">
        <v>0</v>
      </c>
      <c r="BO107" s="22">
        <v>0</v>
      </c>
      <c r="BP107" s="32">
        <v>0</v>
      </c>
      <c r="BQ107" s="17">
        <v>0</v>
      </c>
      <c r="BR107" s="17">
        <v>0</v>
      </c>
      <c r="BS107" s="41">
        <v>0</v>
      </c>
      <c r="BT107" s="17">
        <v>0</v>
      </c>
      <c r="BU107" s="22">
        <v>0</v>
      </c>
      <c r="BV107" s="32">
        <v>0</v>
      </c>
      <c r="BW107" s="17">
        <v>0</v>
      </c>
      <c r="BX107" s="17">
        <v>0</v>
      </c>
      <c r="BY107" s="41">
        <v>0</v>
      </c>
      <c r="BZ107" s="17">
        <v>0</v>
      </c>
      <c r="CA107" s="22">
        <v>0</v>
      </c>
      <c r="CB107" s="32">
        <v>0</v>
      </c>
      <c r="CC107" s="17">
        <v>0</v>
      </c>
      <c r="CD107" s="17">
        <v>0</v>
      </c>
      <c r="CE107" s="41">
        <v>0</v>
      </c>
      <c r="CF107" s="41" t="s">
        <v>51</v>
      </c>
      <c r="CG107" s="41" t="s">
        <v>51</v>
      </c>
      <c r="CH107" s="41" t="s">
        <v>51</v>
      </c>
      <c r="CI107" s="41" t="s">
        <v>51</v>
      </c>
      <c r="CJ107" s="41" t="s">
        <v>51</v>
      </c>
      <c r="CK107" s="41" t="s">
        <v>51</v>
      </c>
      <c r="CL107" s="17">
        <f t="shared" ref="CL107" si="300">R107+AD107+AP107+BB107+BN107+BZ107</f>
        <v>0</v>
      </c>
      <c r="CM107" s="17">
        <f t="shared" ref="CM107" si="301">S107+AE107+AQ107+BC107+BO107+CA107</f>
        <v>1.7072216666666669</v>
      </c>
      <c r="CN107" s="17">
        <f t="shared" ref="CN107" si="302">H107+AF107+AR107+BD107+BP107+CB107</f>
        <v>0</v>
      </c>
      <c r="CO107" s="17">
        <f t="shared" ref="CO107" si="303">U107+AG107+AS107+BE107+BQ107+CC107</f>
        <v>0</v>
      </c>
      <c r="CP107" s="17">
        <f t="shared" ref="CP107" si="304">V107+AH107+AT107+BF107+BR107+CD107</f>
        <v>0</v>
      </c>
      <c r="CQ107" s="37">
        <f t="shared" ref="CQ107" si="305">W107+AI107+AU107+BG107+BS107+CE107</f>
        <v>8</v>
      </c>
      <c r="CR107" s="17">
        <f t="shared" ref="CR107" si="306">X107+AJ107+AV107+BH107+BT107+BZ107</f>
        <v>0</v>
      </c>
      <c r="CS107" s="17">
        <f t="shared" ref="CS107" si="307">Y107+AK107+AW107+BI107+BU107+CA107</f>
        <v>1.2255114185182798</v>
      </c>
      <c r="CT107" s="17">
        <f t="shared" ref="CT107" si="308">Z107+AL107+AX107+BJ107+BV107+CB107</f>
        <v>0</v>
      </c>
      <c r="CU107" s="17">
        <f t="shared" ref="CU107" si="309">AA107+AM107+AY107+BK107+BW107+CC107</f>
        <v>0</v>
      </c>
      <c r="CV107" s="17">
        <f t="shared" ref="CV107" si="310">AB107+AN107+AZ107+BL107+BX107+CD107</f>
        <v>0</v>
      </c>
      <c r="CW107" s="41">
        <f t="shared" ref="CW107" si="311">AC107+AO107+BA107+BM107+BY107+CE107</f>
        <v>8</v>
      </c>
      <c r="CX107" s="98" t="s">
        <v>290</v>
      </c>
      <c r="CY107" s="79"/>
    </row>
    <row r="108" spans="1:103" s="2" customFormat="1" ht="15.75">
      <c r="A108" s="48" t="s">
        <v>304</v>
      </c>
      <c r="B108" s="102" t="s">
        <v>282</v>
      </c>
      <c r="C108" s="50" t="s">
        <v>277</v>
      </c>
      <c r="D108" s="22">
        <f>G108+S108+AE108+AQ108+BC108+BO108+F108+R108+BB108+BN108</f>
        <v>0</v>
      </c>
      <c r="E108" s="22">
        <f>L108+M108+X108+Y108+AJ108+AK108+AV108+AW108+BH108+BI108+BT108+BU108+BZ108+CA108</f>
        <v>1.00272193726364</v>
      </c>
      <c r="F108" s="17">
        <v>0</v>
      </c>
      <c r="G108" s="22">
        <v>0</v>
      </c>
      <c r="H108" s="32">
        <v>0</v>
      </c>
      <c r="I108" s="17">
        <v>0</v>
      </c>
      <c r="J108" s="17">
        <v>0</v>
      </c>
      <c r="K108" s="41">
        <v>0</v>
      </c>
      <c r="L108" s="17">
        <v>0</v>
      </c>
      <c r="M108" s="22">
        <v>0</v>
      </c>
      <c r="N108" s="32">
        <v>0</v>
      </c>
      <c r="O108" s="17">
        <v>0</v>
      </c>
      <c r="P108" s="17">
        <v>0</v>
      </c>
      <c r="Q108" s="41">
        <v>0</v>
      </c>
      <c r="R108" s="17">
        <v>0</v>
      </c>
      <c r="S108" s="22">
        <v>0</v>
      </c>
      <c r="T108" s="32">
        <v>0</v>
      </c>
      <c r="U108" s="17">
        <v>0</v>
      </c>
      <c r="V108" s="17">
        <v>0</v>
      </c>
      <c r="W108" s="41">
        <v>0</v>
      </c>
      <c r="X108" s="17">
        <v>0</v>
      </c>
      <c r="Y108" s="22">
        <v>1.00272193726364</v>
      </c>
      <c r="Z108" s="32">
        <v>0</v>
      </c>
      <c r="AA108" s="17">
        <v>0</v>
      </c>
      <c r="AB108" s="17">
        <v>0</v>
      </c>
      <c r="AC108" s="41">
        <v>3</v>
      </c>
      <c r="AD108" s="17">
        <v>0</v>
      </c>
      <c r="AE108" s="22">
        <v>0</v>
      </c>
      <c r="AF108" s="32">
        <v>0</v>
      </c>
      <c r="AG108" s="17">
        <v>0</v>
      </c>
      <c r="AH108" s="17">
        <v>0</v>
      </c>
      <c r="AI108" s="41">
        <v>0</v>
      </c>
      <c r="AJ108" s="17">
        <v>0</v>
      </c>
      <c r="AK108" s="22">
        <v>0</v>
      </c>
      <c r="AL108" s="32">
        <v>0</v>
      </c>
      <c r="AM108" s="17">
        <v>0</v>
      </c>
      <c r="AN108" s="17">
        <v>0</v>
      </c>
      <c r="AO108" s="41">
        <v>0</v>
      </c>
      <c r="AP108" s="17">
        <v>0</v>
      </c>
      <c r="AQ108" s="22">
        <v>0</v>
      </c>
      <c r="AR108" s="32">
        <v>0</v>
      </c>
      <c r="AS108" s="17">
        <v>0</v>
      </c>
      <c r="AT108" s="17">
        <v>0</v>
      </c>
      <c r="AU108" s="41">
        <v>0</v>
      </c>
      <c r="AV108" s="17">
        <v>0</v>
      </c>
      <c r="AW108" s="22">
        <v>0</v>
      </c>
      <c r="AX108" s="32">
        <v>0</v>
      </c>
      <c r="AY108" s="17">
        <v>0</v>
      </c>
      <c r="AZ108" s="17">
        <v>0</v>
      </c>
      <c r="BA108" s="41">
        <v>0</v>
      </c>
      <c r="BB108" s="17">
        <v>0</v>
      </c>
      <c r="BC108" s="22">
        <v>0</v>
      </c>
      <c r="BD108" s="32">
        <v>0</v>
      </c>
      <c r="BE108" s="17">
        <v>0</v>
      </c>
      <c r="BF108" s="17">
        <v>0</v>
      </c>
      <c r="BG108" s="41">
        <v>0</v>
      </c>
      <c r="BH108" s="17">
        <v>0</v>
      </c>
      <c r="BI108" s="22">
        <v>0</v>
      </c>
      <c r="BJ108" s="32">
        <v>0</v>
      </c>
      <c r="BK108" s="17">
        <v>0</v>
      </c>
      <c r="BL108" s="17">
        <v>0</v>
      </c>
      <c r="BM108" s="41">
        <v>0</v>
      </c>
      <c r="BN108" s="17">
        <v>0</v>
      </c>
      <c r="BO108" s="22">
        <v>0</v>
      </c>
      <c r="BP108" s="32">
        <v>0</v>
      </c>
      <c r="BQ108" s="17">
        <v>0</v>
      </c>
      <c r="BR108" s="17">
        <v>0</v>
      </c>
      <c r="BS108" s="41">
        <v>0</v>
      </c>
      <c r="BT108" s="17">
        <v>0</v>
      </c>
      <c r="BU108" s="22">
        <v>0</v>
      </c>
      <c r="BV108" s="32">
        <v>0</v>
      </c>
      <c r="BW108" s="17">
        <v>0</v>
      </c>
      <c r="BX108" s="17">
        <v>0</v>
      </c>
      <c r="BY108" s="41">
        <v>0</v>
      </c>
      <c r="BZ108" s="17">
        <v>0</v>
      </c>
      <c r="CA108" s="22">
        <v>0</v>
      </c>
      <c r="CB108" s="32">
        <v>0</v>
      </c>
      <c r="CC108" s="17">
        <v>0</v>
      </c>
      <c r="CD108" s="17">
        <v>0</v>
      </c>
      <c r="CE108" s="41">
        <v>0</v>
      </c>
      <c r="CF108" s="41" t="s">
        <v>51</v>
      </c>
      <c r="CG108" s="41" t="s">
        <v>51</v>
      </c>
      <c r="CH108" s="41" t="s">
        <v>51</v>
      </c>
      <c r="CI108" s="41" t="s">
        <v>51</v>
      </c>
      <c r="CJ108" s="41" t="s">
        <v>51</v>
      </c>
      <c r="CK108" s="41" t="s">
        <v>51</v>
      </c>
      <c r="CL108" s="17">
        <f>R108+AD108+AP108+BB108+BN108+BZ108</f>
        <v>0</v>
      </c>
      <c r="CM108" s="17">
        <f>S108+AE108+AQ108+BC108+BO108+CA108</f>
        <v>0</v>
      </c>
      <c r="CN108" s="17">
        <f>H108+AF108+AR108+BD108+BP108+CB108</f>
        <v>0</v>
      </c>
      <c r="CO108" s="17">
        <f t="shared" ref="CO108:CQ109" si="312">U108+AG108+AS108+BE108+BQ108+CC108</f>
        <v>0</v>
      </c>
      <c r="CP108" s="17">
        <f t="shared" si="312"/>
        <v>0</v>
      </c>
      <c r="CQ108" s="37">
        <f t="shared" si="312"/>
        <v>0</v>
      </c>
      <c r="CR108" s="17">
        <f t="shared" ref="CR108:CW109" si="313">X108+AJ108+AV108+BH108+BT108+BZ108</f>
        <v>0</v>
      </c>
      <c r="CS108" s="17">
        <f t="shared" si="313"/>
        <v>1.00272193726364</v>
      </c>
      <c r="CT108" s="17">
        <f t="shared" si="313"/>
        <v>0</v>
      </c>
      <c r="CU108" s="17">
        <f t="shared" si="313"/>
        <v>0</v>
      </c>
      <c r="CV108" s="17">
        <f t="shared" si="313"/>
        <v>0</v>
      </c>
      <c r="CW108" s="41">
        <f t="shared" si="313"/>
        <v>3</v>
      </c>
      <c r="CX108" s="114" t="s">
        <v>299</v>
      </c>
      <c r="CY108" s="79"/>
    </row>
    <row r="109" spans="1:103" s="2" customFormat="1" ht="31.5">
      <c r="A109" s="48" t="s">
        <v>304</v>
      </c>
      <c r="B109" s="102" t="s">
        <v>280</v>
      </c>
      <c r="C109" s="50" t="s">
        <v>278</v>
      </c>
      <c r="D109" s="22">
        <f>G109+S109+AE109+AQ109+BC109+BO109+F109+R109+BB109+BN109</f>
        <v>0</v>
      </c>
      <c r="E109" s="22">
        <f>L109+M109+X109+Y109+AJ109+AK109+AV109+AW109+BH109+BI109+BT109+BU109+BZ109+CA109</f>
        <v>2.2065655431151501</v>
      </c>
      <c r="F109" s="17">
        <v>0</v>
      </c>
      <c r="G109" s="22">
        <v>0</v>
      </c>
      <c r="H109" s="32">
        <v>0</v>
      </c>
      <c r="I109" s="17">
        <v>0</v>
      </c>
      <c r="J109" s="17">
        <v>0</v>
      </c>
      <c r="K109" s="41">
        <v>0</v>
      </c>
      <c r="L109" s="17">
        <v>0</v>
      </c>
      <c r="M109" s="22">
        <v>0</v>
      </c>
      <c r="N109" s="32">
        <v>0</v>
      </c>
      <c r="O109" s="17">
        <v>0</v>
      </c>
      <c r="P109" s="17">
        <v>0</v>
      </c>
      <c r="Q109" s="41">
        <v>0</v>
      </c>
      <c r="R109" s="17">
        <v>0</v>
      </c>
      <c r="S109" s="22">
        <v>0</v>
      </c>
      <c r="T109" s="32">
        <v>0</v>
      </c>
      <c r="U109" s="17">
        <v>0</v>
      </c>
      <c r="V109" s="17">
        <v>0</v>
      </c>
      <c r="W109" s="41">
        <v>0</v>
      </c>
      <c r="X109" s="17">
        <v>0</v>
      </c>
      <c r="Y109" s="22">
        <v>0</v>
      </c>
      <c r="Z109" s="32">
        <v>0</v>
      </c>
      <c r="AA109" s="17">
        <v>0</v>
      </c>
      <c r="AB109" s="17">
        <v>0</v>
      </c>
      <c r="AC109" s="41">
        <v>0</v>
      </c>
      <c r="AD109" s="17">
        <v>0</v>
      </c>
      <c r="AE109" s="22">
        <v>0</v>
      </c>
      <c r="AF109" s="32">
        <v>0</v>
      </c>
      <c r="AG109" s="17">
        <v>0</v>
      </c>
      <c r="AH109" s="17">
        <v>0</v>
      </c>
      <c r="AI109" s="41">
        <v>0</v>
      </c>
      <c r="AJ109" s="17">
        <v>0</v>
      </c>
      <c r="AK109" s="22">
        <v>2.2065655431151501</v>
      </c>
      <c r="AL109" s="32">
        <v>0</v>
      </c>
      <c r="AM109" s="17">
        <v>0</v>
      </c>
      <c r="AN109" s="17">
        <v>0</v>
      </c>
      <c r="AO109" s="41">
        <v>2</v>
      </c>
      <c r="AP109" s="17">
        <v>0</v>
      </c>
      <c r="AQ109" s="22">
        <v>0</v>
      </c>
      <c r="AR109" s="32">
        <v>0</v>
      </c>
      <c r="AS109" s="17">
        <v>0</v>
      </c>
      <c r="AT109" s="17">
        <v>0</v>
      </c>
      <c r="AU109" s="41">
        <v>0</v>
      </c>
      <c r="AV109" s="17">
        <v>0</v>
      </c>
      <c r="AW109" s="22">
        <v>0</v>
      </c>
      <c r="AX109" s="32">
        <v>0</v>
      </c>
      <c r="AY109" s="17">
        <v>0</v>
      </c>
      <c r="AZ109" s="17">
        <v>0</v>
      </c>
      <c r="BA109" s="41">
        <v>0</v>
      </c>
      <c r="BB109" s="17">
        <v>0</v>
      </c>
      <c r="BC109" s="22">
        <v>0</v>
      </c>
      <c r="BD109" s="32">
        <v>0</v>
      </c>
      <c r="BE109" s="17">
        <v>0</v>
      </c>
      <c r="BF109" s="17">
        <v>0</v>
      </c>
      <c r="BG109" s="41">
        <v>0</v>
      </c>
      <c r="BH109" s="17">
        <v>0</v>
      </c>
      <c r="BI109" s="22">
        <v>0</v>
      </c>
      <c r="BJ109" s="32">
        <v>0</v>
      </c>
      <c r="BK109" s="17">
        <v>0</v>
      </c>
      <c r="BL109" s="17">
        <v>0</v>
      </c>
      <c r="BM109" s="41">
        <v>0</v>
      </c>
      <c r="BN109" s="17">
        <v>0</v>
      </c>
      <c r="BO109" s="22">
        <v>0</v>
      </c>
      <c r="BP109" s="32">
        <v>0</v>
      </c>
      <c r="BQ109" s="17">
        <v>0</v>
      </c>
      <c r="BR109" s="17">
        <v>0</v>
      </c>
      <c r="BS109" s="41">
        <v>0</v>
      </c>
      <c r="BT109" s="17">
        <v>0</v>
      </c>
      <c r="BU109" s="22">
        <v>0</v>
      </c>
      <c r="BV109" s="32">
        <v>0</v>
      </c>
      <c r="BW109" s="17">
        <v>0</v>
      </c>
      <c r="BX109" s="17">
        <v>0</v>
      </c>
      <c r="BY109" s="41">
        <v>0</v>
      </c>
      <c r="BZ109" s="17">
        <v>0</v>
      </c>
      <c r="CA109" s="22">
        <v>0</v>
      </c>
      <c r="CB109" s="32">
        <v>0</v>
      </c>
      <c r="CC109" s="17">
        <v>0</v>
      </c>
      <c r="CD109" s="17">
        <v>0</v>
      </c>
      <c r="CE109" s="41">
        <v>0</v>
      </c>
      <c r="CF109" s="41" t="s">
        <v>51</v>
      </c>
      <c r="CG109" s="41" t="s">
        <v>51</v>
      </c>
      <c r="CH109" s="41" t="s">
        <v>51</v>
      </c>
      <c r="CI109" s="41" t="s">
        <v>51</v>
      </c>
      <c r="CJ109" s="41" t="s">
        <v>51</v>
      </c>
      <c r="CK109" s="41" t="s">
        <v>51</v>
      </c>
      <c r="CL109" s="17">
        <f>R109+AD109+AP109+BB109+BN109+BZ109</f>
        <v>0</v>
      </c>
      <c r="CM109" s="17">
        <f>S109+AE109+AQ109+BC109+BO109+CA109</f>
        <v>0</v>
      </c>
      <c r="CN109" s="17">
        <f>H109+AF109+AR109+BD109+BP109+CB109</f>
        <v>0</v>
      </c>
      <c r="CO109" s="17">
        <f t="shared" si="312"/>
        <v>0</v>
      </c>
      <c r="CP109" s="17">
        <f t="shared" si="312"/>
        <v>0</v>
      </c>
      <c r="CQ109" s="37">
        <f t="shared" si="312"/>
        <v>0</v>
      </c>
      <c r="CR109" s="17">
        <f t="shared" si="313"/>
        <v>0</v>
      </c>
      <c r="CS109" s="17">
        <f t="shared" si="313"/>
        <v>2.2065655431151501</v>
      </c>
      <c r="CT109" s="17">
        <f t="shared" si="313"/>
        <v>0</v>
      </c>
      <c r="CU109" s="17">
        <f t="shared" si="313"/>
        <v>0</v>
      </c>
      <c r="CV109" s="17">
        <f t="shared" si="313"/>
        <v>0</v>
      </c>
      <c r="CW109" s="41">
        <f t="shared" si="313"/>
        <v>2</v>
      </c>
      <c r="CX109" s="131"/>
      <c r="CY109" s="79"/>
    </row>
    <row r="110" spans="1:103" s="2" customFormat="1" ht="31.5">
      <c r="A110" s="48" t="s">
        <v>304</v>
      </c>
      <c r="B110" s="102" t="s">
        <v>281</v>
      </c>
      <c r="C110" s="50" t="s">
        <v>279</v>
      </c>
      <c r="D110" s="22">
        <f t="shared" si="106"/>
        <v>0</v>
      </c>
      <c r="E110" s="22">
        <f t="shared" ref="E110" si="314">L110+M110+X110+Y110+AJ110+AK110+AV110+AW110+BH110+BI110+BT110+BU110+BZ110+CA110</f>
        <v>10.106658341042101</v>
      </c>
      <c r="F110" s="17">
        <v>0</v>
      </c>
      <c r="G110" s="22">
        <v>0</v>
      </c>
      <c r="H110" s="32">
        <v>0</v>
      </c>
      <c r="I110" s="17">
        <v>0</v>
      </c>
      <c r="J110" s="17">
        <v>0</v>
      </c>
      <c r="K110" s="41">
        <v>0</v>
      </c>
      <c r="L110" s="17">
        <v>0</v>
      </c>
      <c r="M110" s="22">
        <v>0</v>
      </c>
      <c r="N110" s="32">
        <v>0</v>
      </c>
      <c r="O110" s="17">
        <v>0</v>
      </c>
      <c r="P110" s="17">
        <v>0</v>
      </c>
      <c r="Q110" s="41">
        <v>0</v>
      </c>
      <c r="R110" s="17">
        <v>0</v>
      </c>
      <c r="S110" s="22">
        <v>0</v>
      </c>
      <c r="T110" s="32">
        <v>0</v>
      </c>
      <c r="U110" s="17">
        <v>0</v>
      </c>
      <c r="V110" s="17">
        <v>0</v>
      </c>
      <c r="W110" s="41">
        <v>0</v>
      </c>
      <c r="X110" s="17">
        <v>0</v>
      </c>
      <c r="Y110" s="22">
        <v>0</v>
      </c>
      <c r="Z110" s="32">
        <v>0</v>
      </c>
      <c r="AA110" s="17">
        <v>0</v>
      </c>
      <c r="AB110" s="17">
        <v>0</v>
      </c>
      <c r="AC110" s="41">
        <v>0</v>
      </c>
      <c r="AD110" s="17">
        <v>0</v>
      </c>
      <c r="AE110" s="22">
        <v>0</v>
      </c>
      <c r="AF110" s="32">
        <v>0</v>
      </c>
      <c r="AG110" s="17">
        <v>0</v>
      </c>
      <c r="AH110" s="17">
        <v>0</v>
      </c>
      <c r="AI110" s="41">
        <v>0</v>
      </c>
      <c r="AJ110" s="17">
        <v>0</v>
      </c>
      <c r="AK110" s="22">
        <v>10.106658341042101</v>
      </c>
      <c r="AL110" s="32">
        <v>0</v>
      </c>
      <c r="AM110" s="17">
        <v>0</v>
      </c>
      <c r="AN110" s="17">
        <v>0</v>
      </c>
      <c r="AO110" s="41">
        <v>27</v>
      </c>
      <c r="AP110" s="17">
        <v>0</v>
      </c>
      <c r="AQ110" s="22">
        <v>0</v>
      </c>
      <c r="AR110" s="32">
        <v>0</v>
      </c>
      <c r="AS110" s="17">
        <v>0</v>
      </c>
      <c r="AT110" s="17">
        <v>0</v>
      </c>
      <c r="AU110" s="41">
        <v>0</v>
      </c>
      <c r="AV110" s="17">
        <v>0</v>
      </c>
      <c r="AW110" s="22">
        <v>0</v>
      </c>
      <c r="AX110" s="32">
        <v>0</v>
      </c>
      <c r="AY110" s="17">
        <v>0</v>
      </c>
      <c r="AZ110" s="17">
        <v>0</v>
      </c>
      <c r="BA110" s="41">
        <v>0</v>
      </c>
      <c r="BB110" s="17">
        <v>0</v>
      </c>
      <c r="BC110" s="22">
        <v>0</v>
      </c>
      <c r="BD110" s="32">
        <v>0</v>
      </c>
      <c r="BE110" s="17">
        <v>0</v>
      </c>
      <c r="BF110" s="17">
        <v>0</v>
      </c>
      <c r="BG110" s="41">
        <v>0</v>
      </c>
      <c r="BH110" s="17">
        <v>0</v>
      </c>
      <c r="BI110" s="22">
        <v>0</v>
      </c>
      <c r="BJ110" s="32">
        <v>0</v>
      </c>
      <c r="BK110" s="17">
        <v>0</v>
      </c>
      <c r="BL110" s="17">
        <v>0</v>
      </c>
      <c r="BM110" s="41">
        <v>0</v>
      </c>
      <c r="BN110" s="17">
        <v>0</v>
      </c>
      <c r="BO110" s="22">
        <v>0</v>
      </c>
      <c r="BP110" s="32">
        <v>0</v>
      </c>
      <c r="BQ110" s="17">
        <v>0</v>
      </c>
      <c r="BR110" s="17">
        <v>0</v>
      </c>
      <c r="BS110" s="41">
        <v>0</v>
      </c>
      <c r="BT110" s="17">
        <v>0</v>
      </c>
      <c r="BU110" s="22">
        <v>0</v>
      </c>
      <c r="BV110" s="32">
        <v>0</v>
      </c>
      <c r="BW110" s="17">
        <v>0</v>
      </c>
      <c r="BX110" s="17">
        <v>0</v>
      </c>
      <c r="BY110" s="41">
        <v>0</v>
      </c>
      <c r="BZ110" s="17">
        <v>0</v>
      </c>
      <c r="CA110" s="22">
        <v>0</v>
      </c>
      <c r="CB110" s="32">
        <v>0</v>
      </c>
      <c r="CC110" s="17">
        <v>0</v>
      </c>
      <c r="CD110" s="17">
        <v>0</v>
      </c>
      <c r="CE110" s="41">
        <v>0</v>
      </c>
      <c r="CF110" s="41" t="s">
        <v>51</v>
      </c>
      <c r="CG110" s="41" t="s">
        <v>51</v>
      </c>
      <c r="CH110" s="41" t="s">
        <v>51</v>
      </c>
      <c r="CI110" s="41" t="s">
        <v>51</v>
      </c>
      <c r="CJ110" s="41" t="s">
        <v>51</v>
      </c>
      <c r="CK110" s="41" t="s">
        <v>51</v>
      </c>
      <c r="CL110" s="17">
        <f t="shared" ref="CL110" si="315">R110+AD110+AP110+BB110+BN110+BZ110</f>
        <v>0</v>
      </c>
      <c r="CM110" s="17">
        <f t="shared" ref="CM110" si="316">S110+AE110+AQ110+BC110+BO110+CA110</f>
        <v>0</v>
      </c>
      <c r="CN110" s="17">
        <f t="shared" ref="CN110" si="317">H110+AF110+AR110+BD110+BP110+CB110</f>
        <v>0</v>
      </c>
      <c r="CO110" s="17">
        <f t="shared" ref="CO110" si="318">U110+AG110+AS110+BE110+BQ110+CC110</f>
        <v>0</v>
      </c>
      <c r="CP110" s="17">
        <f t="shared" ref="CP110" si="319">V110+AH110+AT110+BF110+BR110+CD110</f>
        <v>0</v>
      </c>
      <c r="CQ110" s="37">
        <f t="shared" ref="CQ110" si="320">W110+AI110+AU110+BG110+BS110+CE110</f>
        <v>0</v>
      </c>
      <c r="CR110" s="17">
        <f t="shared" ref="CR110" si="321">X110+AJ110+AV110+BH110+BT110+BZ110</f>
        <v>0</v>
      </c>
      <c r="CS110" s="17">
        <f t="shared" ref="CS110" si="322">Y110+AK110+AW110+BI110+BU110+CA110</f>
        <v>10.106658341042101</v>
      </c>
      <c r="CT110" s="17">
        <f t="shared" ref="CT110" si="323">Z110+AL110+AX110+BJ110+BV110+CB110</f>
        <v>0</v>
      </c>
      <c r="CU110" s="17">
        <f t="shared" ref="CU110" si="324">AA110+AM110+AY110+BK110+BW110+CC110</f>
        <v>0</v>
      </c>
      <c r="CV110" s="17">
        <f t="shared" ref="CV110" si="325">AB110+AN110+AZ110+BL110+BX110+CD110</f>
        <v>0</v>
      </c>
      <c r="CW110" s="41">
        <f t="shared" ref="CW110" si="326">AC110+AO110+BA110+BM110+BY110+CE110</f>
        <v>27</v>
      </c>
      <c r="CX110" s="115"/>
      <c r="CY110" s="79"/>
    </row>
    <row r="111" spans="1:103" s="2" customFormat="1" ht="25.5" customHeight="1">
      <c r="A111" s="52" t="s">
        <v>304</v>
      </c>
      <c r="B111" s="31" t="s">
        <v>172</v>
      </c>
      <c r="C111" s="29" t="s">
        <v>100</v>
      </c>
      <c r="D111" s="24">
        <f>D112</f>
        <v>1046.9064627996599</v>
      </c>
      <c r="E111" s="24">
        <f>E112</f>
        <v>1139.3645068012499</v>
      </c>
      <c r="F111" s="24">
        <f t="shared" ref="F111:BM111" si="327">SUM(F112:F112)</f>
        <v>0</v>
      </c>
      <c r="G111" s="24">
        <f t="shared" si="327"/>
        <v>138.06346096318899</v>
      </c>
      <c r="H111" s="24">
        <f t="shared" si="327"/>
        <v>0</v>
      </c>
      <c r="I111" s="24">
        <f t="shared" si="327"/>
        <v>0</v>
      </c>
      <c r="J111" s="24">
        <f t="shared" si="327"/>
        <v>0</v>
      </c>
      <c r="K111" s="36">
        <f t="shared" si="327"/>
        <v>19268</v>
      </c>
      <c r="L111" s="24">
        <f t="shared" si="327"/>
        <v>0</v>
      </c>
      <c r="M111" s="24">
        <f t="shared" si="327"/>
        <v>106.21735641999999</v>
      </c>
      <c r="N111" s="24">
        <f t="shared" si="327"/>
        <v>0</v>
      </c>
      <c r="O111" s="24">
        <f t="shared" si="327"/>
        <v>0</v>
      </c>
      <c r="P111" s="24">
        <f t="shared" si="327"/>
        <v>0</v>
      </c>
      <c r="Q111" s="36">
        <f t="shared" si="327"/>
        <v>12943</v>
      </c>
      <c r="R111" s="24">
        <f t="shared" si="327"/>
        <v>0</v>
      </c>
      <c r="S111" s="24">
        <f t="shared" si="327"/>
        <v>185.34486730480222</v>
      </c>
      <c r="T111" s="24">
        <f t="shared" si="327"/>
        <v>0</v>
      </c>
      <c r="U111" s="24">
        <f t="shared" si="327"/>
        <v>0</v>
      </c>
      <c r="V111" s="24">
        <f t="shared" si="327"/>
        <v>0</v>
      </c>
      <c r="W111" s="36">
        <f t="shared" si="327"/>
        <v>15016</v>
      </c>
      <c r="X111" s="24">
        <f t="shared" si="327"/>
        <v>0</v>
      </c>
      <c r="Y111" s="24">
        <f t="shared" si="327"/>
        <v>216.07319345033335</v>
      </c>
      <c r="Z111" s="24">
        <f t="shared" si="327"/>
        <v>0</v>
      </c>
      <c r="AA111" s="24">
        <f t="shared" si="327"/>
        <v>0</v>
      </c>
      <c r="AB111" s="24">
        <f t="shared" si="327"/>
        <v>0</v>
      </c>
      <c r="AC111" s="36">
        <f t="shared" si="327"/>
        <v>21319</v>
      </c>
      <c r="AD111" s="24">
        <f t="shared" si="327"/>
        <v>0</v>
      </c>
      <c r="AE111" s="24">
        <f t="shared" si="327"/>
        <v>169.11510597500001</v>
      </c>
      <c r="AF111" s="24">
        <f t="shared" si="327"/>
        <v>0</v>
      </c>
      <c r="AG111" s="24">
        <f t="shared" si="327"/>
        <v>0</v>
      </c>
      <c r="AH111" s="24">
        <f t="shared" si="327"/>
        <v>0</v>
      </c>
      <c r="AI111" s="36">
        <f t="shared" si="327"/>
        <v>13255</v>
      </c>
      <c r="AJ111" s="24">
        <f t="shared" si="327"/>
        <v>0</v>
      </c>
      <c r="AK111" s="24">
        <f t="shared" si="327"/>
        <v>156.27556452858335</v>
      </c>
      <c r="AL111" s="24">
        <f t="shared" si="327"/>
        <v>0</v>
      </c>
      <c r="AM111" s="24">
        <f t="shared" si="327"/>
        <v>0</v>
      </c>
      <c r="AN111" s="24">
        <f t="shared" si="327"/>
        <v>0</v>
      </c>
      <c r="AO111" s="36">
        <f t="shared" si="327"/>
        <v>13255</v>
      </c>
      <c r="AP111" s="24">
        <f t="shared" si="327"/>
        <v>0</v>
      </c>
      <c r="AQ111" s="24">
        <f t="shared" si="327"/>
        <v>147.61674834166666</v>
      </c>
      <c r="AR111" s="24">
        <f t="shared" si="327"/>
        <v>0</v>
      </c>
      <c r="AS111" s="24">
        <f t="shared" si="327"/>
        <v>0</v>
      </c>
      <c r="AT111" s="24">
        <f t="shared" si="327"/>
        <v>0</v>
      </c>
      <c r="AU111" s="36">
        <f t="shared" si="327"/>
        <v>10803</v>
      </c>
      <c r="AV111" s="24">
        <f t="shared" si="327"/>
        <v>0</v>
      </c>
      <c r="AW111" s="24">
        <f t="shared" si="327"/>
        <v>132.40849498816667</v>
      </c>
      <c r="AX111" s="24">
        <f t="shared" si="327"/>
        <v>0</v>
      </c>
      <c r="AY111" s="24">
        <f t="shared" si="327"/>
        <v>0</v>
      </c>
      <c r="AZ111" s="24">
        <f t="shared" si="327"/>
        <v>0</v>
      </c>
      <c r="BA111" s="36">
        <f t="shared" si="327"/>
        <v>10803</v>
      </c>
      <c r="BB111" s="24">
        <f t="shared" si="327"/>
        <v>0</v>
      </c>
      <c r="BC111" s="24">
        <f t="shared" si="327"/>
        <v>153.39750511666671</v>
      </c>
      <c r="BD111" s="24">
        <f t="shared" si="327"/>
        <v>0</v>
      </c>
      <c r="BE111" s="24">
        <f t="shared" si="327"/>
        <v>0</v>
      </c>
      <c r="BF111" s="24">
        <f t="shared" si="327"/>
        <v>0</v>
      </c>
      <c r="BG111" s="36">
        <f t="shared" si="327"/>
        <v>10783</v>
      </c>
      <c r="BH111" s="24">
        <f t="shared" si="327"/>
        <v>0</v>
      </c>
      <c r="BI111" s="24">
        <f t="shared" si="327"/>
        <v>136.54617370241667</v>
      </c>
      <c r="BJ111" s="24">
        <f t="shared" si="327"/>
        <v>0</v>
      </c>
      <c r="BK111" s="24">
        <f t="shared" si="327"/>
        <v>0</v>
      </c>
      <c r="BL111" s="24">
        <f t="shared" si="327"/>
        <v>0</v>
      </c>
      <c r="BM111" s="36">
        <f t="shared" si="327"/>
        <v>10783</v>
      </c>
      <c r="BN111" s="24">
        <f t="shared" ref="BN111:CE111" si="328">SUM(BN112:BN112)</f>
        <v>0</v>
      </c>
      <c r="BO111" s="24">
        <f t="shared" si="328"/>
        <v>171.77766605833335</v>
      </c>
      <c r="BP111" s="24">
        <f t="shared" si="328"/>
        <v>0</v>
      </c>
      <c r="BQ111" s="24">
        <f t="shared" si="328"/>
        <v>0</v>
      </c>
      <c r="BR111" s="24">
        <f t="shared" si="328"/>
        <v>0</v>
      </c>
      <c r="BS111" s="36">
        <f t="shared" si="328"/>
        <v>11467</v>
      </c>
      <c r="BT111" s="24">
        <f t="shared" si="328"/>
        <v>0</v>
      </c>
      <c r="BU111" s="24">
        <f t="shared" si="328"/>
        <v>152.52654849816668</v>
      </c>
      <c r="BV111" s="24">
        <f t="shared" si="328"/>
        <v>0</v>
      </c>
      <c r="BW111" s="24">
        <f t="shared" si="328"/>
        <v>0</v>
      </c>
      <c r="BX111" s="24">
        <f t="shared" si="328"/>
        <v>0</v>
      </c>
      <c r="BY111" s="36">
        <f t="shared" si="328"/>
        <v>11467</v>
      </c>
      <c r="BZ111" s="24">
        <f t="shared" si="328"/>
        <v>0</v>
      </c>
      <c r="CA111" s="24">
        <f t="shared" si="328"/>
        <v>157.72606617358335</v>
      </c>
      <c r="CB111" s="24">
        <f t="shared" si="328"/>
        <v>0</v>
      </c>
      <c r="CC111" s="24">
        <f t="shared" si="328"/>
        <v>0</v>
      </c>
      <c r="CD111" s="24">
        <f t="shared" si="328"/>
        <v>0</v>
      </c>
      <c r="CE111" s="36">
        <f t="shared" si="328"/>
        <v>11386</v>
      </c>
      <c r="CF111" s="36" t="s">
        <v>51</v>
      </c>
      <c r="CG111" s="36" t="s">
        <v>51</v>
      </c>
      <c r="CH111" s="36" t="s">
        <v>51</v>
      </c>
      <c r="CI111" s="36" t="s">
        <v>51</v>
      </c>
      <c r="CJ111" s="36" t="s">
        <v>51</v>
      </c>
      <c r="CK111" s="36" t="s">
        <v>51</v>
      </c>
      <c r="CL111" s="24">
        <f t="shared" ref="CL111:CW111" si="329">SUM(CL112:CL112)</f>
        <v>0</v>
      </c>
      <c r="CM111" s="24">
        <f t="shared" si="329"/>
        <v>984.97795897005233</v>
      </c>
      <c r="CN111" s="24">
        <f t="shared" si="329"/>
        <v>0</v>
      </c>
      <c r="CO111" s="24">
        <f t="shared" si="329"/>
        <v>0</v>
      </c>
      <c r="CP111" s="24">
        <f t="shared" si="329"/>
        <v>0</v>
      </c>
      <c r="CQ111" s="39">
        <f t="shared" si="329"/>
        <v>72710</v>
      </c>
      <c r="CR111" s="24">
        <f t="shared" si="329"/>
        <v>0</v>
      </c>
      <c r="CS111" s="24">
        <f t="shared" si="329"/>
        <v>951.55604134125008</v>
      </c>
      <c r="CT111" s="24">
        <f t="shared" si="329"/>
        <v>0</v>
      </c>
      <c r="CU111" s="24">
        <f t="shared" si="329"/>
        <v>0</v>
      </c>
      <c r="CV111" s="24">
        <f t="shared" si="329"/>
        <v>0</v>
      </c>
      <c r="CW111" s="36">
        <f t="shared" si="329"/>
        <v>79013</v>
      </c>
      <c r="CX111" s="24" t="s">
        <v>51</v>
      </c>
      <c r="CY111" s="79"/>
    </row>
    <row r="112" spans="1:103" s="2" customFormat="1" ht="55.5" customHeight="1">
      <c r="A112" s="106" t="s">
        <v>304</v>
      </c>
      <c r="B112" s="51" t="s">
        <v>172</v>
      </c>
      <c r="C112" s="26" t="s">
        <v>122</v>
      </c>
      <c r="D112" s="22">
        <f>1023.18638361966+23.72007918</f>
        <v>1046.9064627996599</v>
      </c>
      <c r="E112" s="78">
        <f>L112+M112+X112+Y112+AJ112+AK112+AV112+AW112+BH112+BI112+BT112+BU112+BZ112+CA112+81.59110904</f>
        <v>1139.3645068012499</v>
      </c>
      <c r="F112" s="17">
        <v>0</v>
      </c>
      <c r="G112" s="22">
        <v>138.06346096318899</v>
      </c>
      <c r="H112" s="22">
        <v>0</v>
      </c>
      <c r="I112" s="22">
        <v>0</v>
      </c>
      <c r="J112" s="22">
        <v>0</v>
      </c>
      <c r="K112" s="41">
        <v>19268</v>
      </c>
      <c r="L112" s="17">
        <v>0</v>
      </c>
      <c r="M112" s="22">
        <v>106.21735641999999</v>
      </c>
      <c r="N112" s="22">
        <v>0</v>
      </c>
      <c r="O112" s="22">
        <v>0</v>
      </c>
      <c r="P112" s="22">
        <v>0</v>
      </c>
      <c r="Q112" s="41">
        <v>12943</v>
      </c>
      <c r="R112" s="17">
        <v>0</v>
      </c>
      <c r="S112" s="22">
        <v>185.34486730480222</v>
      </c>
      <c r="T112" s="22">
        <v>0</v>
      </c>
      <c r="U112" s="22">
        <v>0</v>
      </c>
      <c r="V112" s="22">
        <v>0</v>
      </c>
      <c r="W112" s="41">
        <v>15016</v>
      </c>
      <c r="X112" s="17">
        <v>0</v>
      </c>
      <c r="Y112" s="22">
        <v>216.07319345033335</v>
      </c>
      <c r="Z112" s="22">
        <v>0</v>
      </c>
      <c r="AA112" s="22">
        <v>0</v>
      </c>
      <c r="AB112" s="22">
        <v>0</v>
      </c>
      <c r="AC112" s="41">
        <v>21319</v>
      </c>
      <c r="AD112" s="17">
        <v>0</v>
      </c>
      <c r="AE112" s="22">
        <v>169.11510597500001</v>
      </c>
      <c r="AF112" s="22">
        <v>0</v>
      </c>
      <c r="AG112" s="22">
        <v>0</v>
      </c>
      <c r="AH112" s="22">
        <v>0</v>
      </c>
      <c r="AI112" s="41">
        <v>13255</v>
      </c>
      <c r="AJ112" s="17">
        <v>0</v>
      </c>
      <c r="AK112" s="22">
        <v>156.27556452858335</v>
      </c>
      <c r="AL112" s="22">
        <v>0</v>
      </c>
      <c r="AM112" s="22">
        <v>0</v>
      </c>
      <c r="AN112" s="22">
        <v>0</v>
      </c>
      <c r="AO112" s="41">
        <v>13255</v>
      </c>
      <c r="AP112" s="17">
        <v>0</v>
      </c>
      <c r="AQ112" s="22">
        <f>'[1]Фин и осв'!$AN$78/1000</f>
        <v>147.61674834166666</v>
      </c>
      <c r="AR112" s="22">
        <v>0</v>
      </c>
      <c r="AS112" s="22">
        <v>0</v>
      </c>
      <c r="AT112" s="22">
        <v>0</v>
      </c>
      <c r="AU112" s="41">
        <v>10803</v>
      </c>
      <c r="AV112" s="17">
        <v>0</v>
      </c>
      <c r="AW112" s="22">
        <v>132.40849498816667</v>
      </c>
      <c r="AX112" s="22">
        <v>0</v>
      </c>
      <c r="AY112" s="22">
        <v>0</v>
      </c>
      <c r="AZ112" s="22">
        <v>0</v>
      </c>
      <c r="BA112" s="41">
        <v>10803</v>
      </c>
      <c r="BB112" s="17">
        <v>0</v>
      </c>
      <c r="BC112" s="22">
        <v>153.39750511666671</v>
      </c>
      <c r="BD112" s="22">
        <v>0</v>
      </c>
      <c r="BE112" s="22">
        <v>0</v>
      </c>
      <c r="BF112" s="22">
        <v>0</v>
      </c>
      <c r="BG112" s="41">
        <v>10783</v>
      </c>
      <c r="BH112" s="17">
        <v>0</v>
      </c>
      <c r="BI112" s="22">
        <v>136.54617370241667</v>
      </c>
      <c r="BJ112" s="22">
        <v>0</v>
      </c>
      <c r="BK112" s="22">
        <v>0</v>
      </c>
      <c r="BL112" s="22">
        <v>0</v>
      </c>
      <c r="BM112" s="41">
        <v>10783</v>
      </c>
      <c r="BN112" s="17">
        <v>0</v>
      </c>
      <c r="BO112" s="22">
        <v>171.77766605833335</v>
      </c>
      <c r="BP112" s="22">
        <v>0</v>
      </c>
      <c r="BQ112" s="22">
        <v>0</v>
      </c>
      <c r="BR112" s="22">
        <v>0</v>
      </c>
      <c r="BS112" s="41">
        <v>11467</v>
      </c>
      <c r="BT112" s="17">
        <v>0</v>
      </c>
      <c r="BU112" s="22">
        <v>152.52654849816668</v>
      </c>
      <c r="BV112" s="22">
        <v>0</v>
      </c>
      <c r="BW112" s="22">
        <v>0</v>
      </c>
      <c r="BX112" s="22">
        <v>0</v>
      </c>
      <c r="BY112" s="41">
        <v>11467</v>
      </c>
      <c r="BZ112" s="17">
        <v>0</v>
      </c>
      <c r="CA112" s="22">
        <v>157.72606617358335</v>
      </c>
      <c r="CB112" s="22">
        <v>0</v>
      </c>
      <c r="CC112" s="22">
        <v>0</v>
      </c>
      <c r="CD112" s="22">
        <v>0</v>
      </c>
      <c r="CE112" s="41">
        <v>11386</v>
      </c>
      <c r="CF112" s="41" t="s">
        <v>51</v>
      </c>
      <c r="CG112" s="41" t="s">
        <v>51</v>
      </c>
      <c r="CH112" s="41" t="s">
        <v>51</v>
      </c>
      <c r="CI112" s="41" t="s">
        <v>51</v>
      </c>
      <c r="CJ112" s="41" t="s">
        <v>51</v>
      </c>
      <c r="CK112" s="41" t="s">
        <v>51</v>
      </c>
      <c r="CL112" s="22">
        <f t="shared" ref="CL112" si="330">R112+AD112+AP112+BB112+BN112+BZ112</f>
        <v>0</v>
      </c>
      <c r="CM112" s="22">
        <f t="shared" ref="CM112" si="331">S112+AE112+AQ112+BC112+BO112+CA112</f>
        <v>984.97795897005233</v>
      </c>
      <c r="CN112" s="22">
        <f t="shared" ref="CN112" si="332">H112+AF112+AR112+BD112+BP112+CB112</f>
        <v>0</v>
      </c>
      <c r="CO112" s="22">
        <f t="shared" ref="CO112" si="333">U112+AG112+AS112+BE112+BQ112+CC112</f>
        <v>0</v>
      </c>
      <c r="CP112" s="22">
        <f t="shared" ref="CP112" si="334">V112+AH112+AT112+BF112+BR112+CD112</f>
        <v>0</v>
      </c>
      <c r="CQ112" s="40">
        <f t="shared" ref="CQ112" si="335">W112+AI112+AU112+BG112+BS112+CE112</f>
        <v>72710</v>
      </c>
      <c r="CR112" s="17">
        <f t="shared" ref="CR112" si="336">X112+AJ112+AV112+BH112+BT112+BZ112</f>
        <v>0</v>
      </c>
      <c r="CS112" s="17">
        <f t="shared" ref="CS112" si="337">Y112+AK112+AW112+BI112+BU112+CA112</f>
        <v>951.55604134125008</v>
      </c>
      <c r="CT112" s="17">
        <f t="shared" ref="CT112" si="338">Z112+AL112+AX112+BJ112+BV112+CB112</f>
        <v>0</v>
      </c>
      <c r="CU112" s="17">
        <f t="shared" ref="CU112" si="339">AA112+AM112+AY112+BK112+BW112+CC112</f>
        <v>0</v>
      </c>
      <c r="CV112" s="17">
        <f t="shared" ref="CV112" si="340">AB112+AN112+AZ112+BL112+BX112+CD112</f>
        <v>0</v>
      </c>
      <c r="CW112" s="41">
        <f t="shared" ref="CW112" si="341">AC112+AO112+BA112+BM112+BY112+CE112</f>
        <v>79013</v>
      </c>
      <c r="CX112" s="99" t="s">
        <v>291</v>
      </c>
      <c r="CY112" s="79"/>
    </row>
    <row r="113" spans="4:96" ht="24" customHeight="1">
      <c r="D113" s="88"/>
      <c r="F113" s="79" t="e">
        <f>#REF!+#REF!+#REF!+#REF!-F20</f>
        <v>#REF!</v>
      </c>
      <c r="G113" s="79"/>
      <c r="L113" s="81" t="e">
        <f>L102+M102-#REF!</f>
        <v>#REF!</v>
      </c>
      <c r="M113" s="72"/>
      <c r="N113" s="72"/>
      <c r="O113" s="72"/>
      <c r="P113" s="72"/>
      <c r="Q113" s="72"/>
      <c r="R113" s="81">
        <f>R20-'[2]3'!$AJ$15</f>
        <v>0</v>
      </c>
      <c r="S113" s="81">
        <f>S20-'[2]3'!$AK$15</f>
        <v>0</v>
      </c>
      <c r="T113" s="72"/>
      <c r="U113" s="72"/>
      <c r="V113" s="81">
        <f>V20-'[2]3'!$AN$15</f>
        <v>0</v>
      </c>
      <c r="W113" s="81">
        <f>W20-'[2]3'!$AO$15</f>
        <v>0</v>
      </c>
      <c r="X113" s="82">
        <f>X20+Y20-'[3]Фин и осв'!$O$9/1000</f>
        <v>11.774399999999957</v>
      </c>
      <c r="Y113" s="72"/>
      <c r="Z113" s="72"/>
      <c r="AA113" s="72"/>
      <c r="AB113" s="72"/>
      <c r="AC113" s="90">
        <f>AC20-'[3]Фин и осв'!$Q$9</f>
        <v>0</v>
      </c>
      <c r="AD113" s="81">
        <f>AD20-'[2]3'!$AV$15</f>
        <v>0</v>
      </c>
      <c r="AE113" s="72">
        <f>AE20-'[2]3'!$AW$15</f>
        <v>0</v>
      </c>
      <c r="AF113" s="72"/>
      <c r="AG113" s="72"/>
      <c r="AH113" s="82">
        <f>AH20-'[2]3'!$AZ$15</f>
        <v>0</v>
      </c>
      <c r="AI113" s="82">
        <f>AI20-'[2]3'!$BA$15</f>
        <v>0</v>
      </c>
      <c r="AJ113" s="66">
        <f>AJ20+AK20-'[3]Фин и осв'!$Y$9/1000</f>
        <v>0</v>
      </c>
      <c r="AK113" s="72"/>
      <c r="AL113" s="72"/>
      <c r="AM113" s="72"/>
      <c r="AN113" s="72"/>
      <c r="AO113" s="95">
        <f>AO20-'[3]Фин и осв'!$Z$9</f>
        <v>0</v>
      </c>
      <c r="AP113" s="81">
        <f>AP20-'[2]3'!$BH$15</f>
        <v>0</v>
      </c>
      <c r="AQ113" s="72">
        <f>AQ20-'[2]3'!$BI$15</f>
        <v>0</v>
      </c>
      <c r="AR113" s="72"/>
      <c r="AS113" s="72"/>
      <c r="AT113" s="81">
        <f>AT20-'[2]3'!$BL$15</f>
        <v>0</v>
      </c>
      <c r="AU113" s="66">
        <f>AU20-'[2]3'!$BM$15</f>
        <v>0</v>
      </c>
      <c r="AV113" s="81">
        <f>AV20+AW20-'[3]Фин и осв'!$AH$9/1000</f>
        <v>0</v>
      </c>
      <c r="AW113" s="72"/>
      <c r="AX113" s="72"/>
      <c r="AY113" s="72"/>
      <c r="AZ113" s="72"/>
      <c r="BA113" s="89">
        <f>BA20-'[3]Фин и осв'!$AI$9</f>
        <v>0</v>
      </c>
      <c r="BB113" s="66">
        <f>BB20-'[2]3'!$BT$15</f>
        <v>0</v>
      </c>
      <c r="BC113" s="81">
        <f>BC20-'[2]3'!$BU$15</f>
        <v>0</v>
      </c>
      <c r="BD113" s="72"/>
      <c r="BE113" s="72"/>
      <c r="BF113" s="90">
        <f>BF20-'[2]3'!$BX$15</f>
        <v>0</v>
      </c>
      <c r="BG113" s="82">
        <f>BG20-'[2]3'!$BY$15</f>
        <v>0</v>
      </c>
      <c r="BH113" s="66">
        <f>BH20+BI20-'[3]Фин и осв'!$AQ$9/1000</f>
        <v>0</v>
      </c>
      <c r="BI113" s="72"/>
      <c r="BJ113" s="72"/>
      <c r="BK113" s="72"/>
      <c r="BL113" s="72"/>
      <c r="BM113" s="89">
        <f>'[3]Фин и осв'!$AR$9-BM20</f>
        <v>0</v>
      </c>
      <c r="BN113" s="66">
        <f>BN20-'[2]3'!$BZ$15</f>
        <v>0</v>
      </c>
      <c r="BO113" s="72">
        <f>BO20-'[2]3'!$CA$15</f>
        <v>0</v>
      </c>
      <c r="BP113" s="72"/>
      <c r="BQ113" s="72"/>
      <c r="BR113" s="72"/>
      <c r="BS113" s="66">
        <f>BS20-'[2]3'!$CE$15</f>
        <v>0</v>
      </c>
      <c r="BT113" s="90">
        <f>BT20+BU20-'[3]Фин и осв'!$AZ$9/1000</f>
        <v>0</v>
      </c>
      <c r="BU113" s="72"/>
      <c r="BV113" s="72"/>
      <c r="BW113" s="72"/>
      <c r="BX113" s="72"/>
      <c r="BY113" s="89">
        <f>BY20-'[3]Фин и осв'!$BA$9</f>
        <v>0</v>
      </c>
      <c r="BZ113" s="72">
        <f>BZ20+CA20-'[3]Фин и осв'!$BF$9/1000</f>
        <v>0</v>
      </c>
      <c r="CA113" s="72"/>
      <c r="CB113" s="72"/>
      <c r="CC113" s="72"/>
      <c r="CD113" s="72"/>
      <c r="CE113" s="89">
        <f>CE20-'[3]Фин и осв'!$BG$112</f>
        <v>0</v>
      </c>
      <c r="CF113" s="72"/>
      <c r="CG113" s="72"/>
      <c r="CH113" s="72"/>
      <c r="CI113" s="72"/>
      <c r="CJ113" s="72"/>
      <c r="CK113" s="72"/>
      <c r="CL113" s="89"/>
      <c r="CM113" s="81"/>
      <c r="CN113" s="72"/>
      <c r="CO113" s="72"/>
      <c r="CP113" s="66"/>
      <c r="CQ113" s="91"/>
      <c r="CR113" s="81"/>
    </row>
    <row r="114" spans="4:96" ht="24" customHeight="1">
      <c r="D114" s="88"/>
      <c r="G114" s="79"/>
      <c r="K114" s="80"/>
      <c r="L114" s="72"/>
      <c r="M114" s="72"/>
      <c r="N114" s="72"/>
      <c r="O114" s="72"/>
      <c r="P114" s="72"/>
      <c r="Q114" s="72"/>
      <c r="R114" s="72"/>
      <c r="S114" s="72"/>
      <c r="T114" s="72"/>
      <c r="U114" s="72"/>
      <c r="V114" s="72"/>
      <c r="W114" s="72"/>
      <c r="X114" s="82">
        <f>('[3]Фин и осв'!$J$36+'[3]Фин и осв'!$J$34)/1000</f>
        <v>11.774399999999998</v>
      </c>
      <c r="Y114" s="72"/>
      <c r="Z114" s="72"/>
      <c r="AA114" s="72"/>
      <c r="AB114" s="72"/>
      <c r="AC114" s="72"/>
      <c r="AD114" s="72"/>
      <c r="AE114" s="72"/>
      <c r="AF114" s="72"/>
      <c r="AG114" s="72"/>
      <c r="AH114" s="72"/>
      <c r="AI114" s="72"/>
      <c r="AJ114" s="72"/>
      <c r="AK114" s="72"/>
      <c r="AL114" s="72"/>
      <c r="AM114" s="72"/>
      <c r="AN114" s="72"/>
      <c r="AO114" s="72"/>
      <c r="AP114" s="72"/>
      <c r="AQ114" s="72"/>
      <c r="AR114" s="72"/>
      <c r="AS114" s="72"/>
      <c r="AT114" s="72"/>
      <c r="AU114" s="72"/>
      <c r="AV114" s="72"/>
      <c r="AW114" s="72"/>
      <c r="AX114" s="72"/>
      <c r="AY114" s="72"/>
      <c r="AZ114" s="72"/>
      <c r="BA114" s="72"/>
      <c r="BB114" s="72"/>
      <c r="BC114" s="72"/>
      <c r="BD114" s="72"/>
      <c r="BE114" s="72"/>
      <c r="BF114" s="72"/>
      <c r="BG114" s="72"/>
      <c r="BH114" s="72"/>
      <c r="BI114" s="72"/>
      <c r="BJ114" s="72"/>
      <c r="BK114" s="72"/>
      <c r="BL114" s="72"/>
      <c r="BM114" s="72"/>
      <c r="BN114" s="72"/>
      <c r="BO114" s="72"/>
      <c r="BP114" s="72"/>
      <c r="BQ114" s="72"/>
      <c r="BR114" s="72"/>
      <c r="BS114" s="72"/>
      <c r="BT114" s="72"/>
      <c r="BU114" s="72"/>
      <c r="BV114" s="72"/>
      <c r="BW114" s="72"/>
      <c r="BX114" s="72"/>
      <c r="BY114" s="72"/>
      <c r="BZ114" s="72"/>
      <c r="CA114" s="72"/>
      <c r="CB114" s="72"/>
      <c r="CC114" s="72"/>
      <c r="CD114" s="72"/>
      <c r="CE114" s="72"/>
      <c r="CF114" s="72"/>
      <c r="CG114" s="72"/>
      <c r="CH114" s="72"/>
      <c r="CI114" s="72"/>
      <c r="CJ114" s="72"/>
      <c r="CK114" s="72"/>
      <c r="CL114" s="72"/>
      <c r="CM114" s="72"/>
      <c r="CN114" s="72"/>
      <c r="CO114" s="72"/>
      <c r="CP114" s="72"/>
    </row>
    <row r="115" spans="4:96" ht="24" hidden="1" customHeight="1">
      <c r="D115" s="2">
        <v>2021</v>
      </c>
      <c r="E115" s="2">
        <v>23720.079180000001</v>
      </c>
      <c r="F115" s="88"/>
      <c r="G115" s="79"/>
      <c r="M115" s="82"/>
      <c r="Y115" s="97"/>
      <c r="AK115" s="97"/>
    </row>
    <row r="116" spans="4:96" ht="24" hidden="1" customHeight="1">
      <c r="D116" s="2">
        <v>2022</v>
      </c>
      <c r="E116" s="2">
        <v>0</v>
      </c>
    </row>
    <row r="117" spans="4:96" ht="24" hidden="1" customHeight="1">
      <c r="D117" s="2">
        <v>2023</v>
      </c>
      <c r="E117" s="2">
        <v>57871.02986000001</v>
      </c>
    </row>
    <row r="118" spans="4:96" ht="24" hidden="1" customHeight="1">
      <c r="D118" s="2">
        <v>2024</v>
      </c>
      <c r="E118" s="2">
        <f>[4]Лист1!$W$67*1000</f>
        <v>106217.35641999998</v>
      </c>
    </row>
  </sheetData>
  <customSheetViews>
    <customSheetView guid="{74B4281B-F2C0-4B3F-9CB2-49C7400A04B2}" scale="50" showPageBreaks="1" printArea="1" view="pageBreakPreview">
      <pane xSplit="2" ySplit="19" topLeftCell="N98" activePane="bottomRight" state="frozenSplit"/>
      <selection pane="bottomRight" activeCell="Y108" sqref="Y108"/>
      <colBreaks count="1" manualBreakCount="1">
        <brk id="29" max="103" man="1"/>
      </colBreaks>
      <pageMargins left="0.70866141732283472" right="0.70866141732283472" top="0.74803149606299213" bottom="0.74803149606299213" header="0.31496062992125984" footer="0.31496062992125984"/>
      <pageSetup paperSize="8" scale="53" fitToWidth="2" orientation="landscape" r:id="rId1"/>
      <headerFooter differentFirst="1">
        <oddHeader>&amp;C&amp;P</oddHeader>
      </headerFooter>
    </customSheetView>
    <customSheetView guid="{D69F29EE-046B-4194-B0C2-3342C6BEF3D3}" scale="50" showPageBreaks="1" printArea="1" view="pageBreakPreview">
      <pane xSplit="2" ySplit="19" topLeftCell="E98" activePane="bottomRight" state="frozenSplit"/>
      <selection pane="bottomRight" activeCell="Y92" sqref="Y92"/>
      <colBreaks count="1" manualBreakCount="1">
        <brk id="29" max="103" man="1"/>
      </colBreaks>
      <pageMargins left="0.70866141732283472" right="0.70866141732283472" top="0.74803149606299213" bottom="0.74803149606299213" header="0.31496062992125984" footer="0.31496062992125984"/>
      <pageSetup paperSize="8" scale="53" fitToWidth="2" orientation="landscape" r:id="rId2"/>
      <headerFooter differentFirst="1">
        <oddHeader>&amp;C&amp;P</oddHeader>
      </headerFooter>
    </customSheetView>
    <customSheetView guid="{E8B7E05D-4C02-471F-8EE5-E82FD35CC041}" scale="50" showPageBreaks="1" printArea="1" view="pageBreakPreview">
      <pane xSplit="2" ySplit="19" topLeftCell="C95" activePane="bottomRight" state="frozenSplit"/>
      <selection pane="bottomRight" activeCell="F109" sqref="F109"/>
      <colBreaks count="1" manualBreakCount="1">
        <brk id="29" max="103" man="1"/>
      </colBreaks>
      <pageMargins left="0.70866141732283472" right="0.70866141732283472" top="0.74803149606299213" bottom="0.74803149606299213" header="0.31496062992125984" footer="0.31496062992125984"/>
      <pageSetup paperSize="8" scale="53" fitToWidth="2" orientation="landscape" r:id="rId3"/>
      <headerFooter differentFirst="1">
        <oddHeader>&amp;C&amp;P</oddHeader>
      </headerFooter>
    </customSheetView>
  </customSheetViews>
  <mergeCells count="66">
    <mergeCell ref="CX103:CX105"/>
    <mergeCell ref="CX108:CX110"/>
    <mergeCell ref="A9:AO9"/>
    <mergeCell ref="A10:AO10"/>
    <mergeCell ref="A14:A18"/>
    <mergeCell ref="B14:B18"/>
    <mergeCell ref="A11:AO11"/>
    <mergeCell ref="A12:AO12"/>
    <mergeCell ref="A13:CW13"/>
    <mergeCell ref="D17:D18"/>
    <mergeCell ref="E17:E18"/>
    <mergeCell ref="M17:Q17"/>
    <mergeCell ref="G17:K17"/>
    <mergeCell ref="AE17:AI17"/>
    <mergeCell ref="R14:CW14"/>
    <mergeCell ref="R15:AC15"/>
    <mergeCell ref="AD15:AO15"/>
    <mergeCell ref="C14:C18"/>
    <mergeCell ref="D14:E16"/>
    <mergeCell ref="F14:Q15"/>
    <mergeCell ref="F16:K16"/>
    <mergeCell ref="L16:Q16"/>
    <mergeCell ref="A4:AO4"/>
    <mergeCell ref="A5:AO5"/>
    <mergeCell ref="A6:AO6"/>
    <mergeCell ref="A7:AO7"/>
    <mergeCell ref="A8:AO8"/>
    <mergeCell ref="AP15:BA15"/>
    <mergeCell ref="BB15:BM15"/>
    <mergeCell ref="BB16:BG16"/>
    <mergeCell ref="BH16:BM16"/>
    <mergeCell ref="BN16:BS16"/>
    <mergeCell ref="BN15:BY15"/>
    <mergeCell ref="AP16:AU16"/>
    <mergeCell ref="BT16:BY16"/>
    <mergeCell ref="CX85:CX86"/>
    <mergeCell ref="CX81:CX82"/>
    <mergeCell ref="CX83:CX84"/>
    <mergeCell ref="CG17:CK17"/>
    <mergeCell ref="CX79:CX80"/>
    <mergeCell ref="CX14:CX18"/>
    <mergeCell ref="BZ15:CK15"/>
    <mergeCell ref="CF16:CK16"/>
    <mergeCell ref="CL15:CW15"/>
    <mergeCell ref="CA17:CE17"/>
    <mergeCell ref="CS17:CW17"/>
    <mergeCell ref="CM17:CQ17"/>
    <mergeCell ref="CR16:CW16"/>
    <mergeCell ref="CX50:CX55"/>
    <mergeCell ref="CX66:CX67"/>
    <mergeCell ref="CL16:CQ16"/>
    <mergeCell ref="BZ16:CE16"/>
    <mergeCell ref="AD16:AI16"/>
    <mergeCell ref="BC17:BG17"/>
    <mergeCell ref="BI17:BM17"/>
    <mergeCell ref="S17:W17"/>
    <mergeCell ref="Y17:AC17"/>
    <mergeCell ref="AK17:AO17"/>
    <mergeCell ref="BO17:BS17"/>
    <mergeCell ref="AQ17:AU17"/>
    <mergeCell ref="AW17:BA17"/>
    <mergeCell ref="AV16:BA16"/>
    <mergeCell ref="BU17:BY17"/>
    <mergeCell ref="R16:W16"/>
    <mergeCell ref="X16:AC16"/>
    <mergeCell ref="AJ16:AO16"/>
  </mergeCells>
  <conditionalFormatting sqref="B111:B112 E61:E64 E66:E67 B79:B86 E79:E86 B92:B102">
    <cfRule type="cellIs" dxfId="26" priority="64" operator="equal">
      <formula>""</formula>
    </cfRule>
  </conditionalFormatting>
  <conditionalFormatting sqref="B92">
    <cfRule type="cellIs" dxfId="25" priority="63" operator="equal">
      <formula>""</formula>
    </cfRule>
  </conditionalFormatting>
  <conditionalFormatting sqref="L106 N106:Q106 X106 AJ106 AV106 BH106 BT106 D106:E106 D111:E111 Z106:AC106 AL106:AO106 AX106:BA106 BJ106:BM106 BV106:BZ106 CB106:CW106">
    <cfRule type="cellIs" dxfId="24" priority="41" operator="equal">
      <formula>""</formula>
    </cfRule>
  </conditionalFormatting>
  <conditionalFormatting sqref="B106">
    <cfRule type="cellIs" dxfId="23" priority="30" operator="equal">
      <formula>""</formula>
    </cfRule>
  </conditionalFormatting>
  <conditionalFormatting sqref="E112">
    <cfRule type="cellIs" dxfId="22" priority="27" operator="equal">
      <formula>""</formula>
    </cfRule>
  </conditionalFormatting>
  <conditionalFormatting sqref="X106 Z106:AC106">
    <cfRule type="cellIs" dxfId="21" priority="26" operator="equal">
      <formula>""</formula>
    </cfRule>
  </conditionalFormatting>
  <conditionalFormatting sqref="AP106:AU106">
    <cfRule type="cellIs" dxfId="20" priority="19" operator="equal">
      <formula>""</formula>
    </cfRule>
  </conditionalFormatting>
  <conditionalFormatting sqref="F106:K106">
    <cfRule type="cellIs" dxfId="19" priority="23" operator="equal">
      <formula>""</formula>
    </cfRule>
  </conditionalFormatting>
  <conditionalFormatting sqref="R106:W106">
    <cfRule type="cellIs" dxfId="18" priority="22" operator="equal">
      <formula>""</formula>
    </cfRule>
  </conditionalFormatting>
  <conditionalFormatting sqref="R106:W106">
    <cfRule type="cellIs" dxfId="17" priority="21" operator="equal">
      <formula>""</formula>
    </cfRule>
  </conditionalFormatting>
  <conditionalFormatting sqref="AD106:AI106">
    <cfRule type="cellIs" dxfId="16" priority="20" operator="equal">
      <formula>""</formula>
    </cfRule>
  </conditionalFormatting>
  <conditionalFormatting sqref="BN106:BS106">
    <cfRule type="cellIs" dxfId="15" priority="17" operator="equal">
      <formula>""</formula>
    </cfRule>
  </conditionalFormatting>
  <conditionalFormatting sqref="BB106:BG106">
    <cfRule type="cellIs" dxfId="14" priority="18" operator="equal">
      <formula>""</formula>
    </cfRule>
  </conditionalFormatting>
  <conditionalFormatting sqref="B107">
    <cfRule type="cellIs" dxfId="13" priority="15" operator="equal">
      <formula>""</formula>
    </cfRule>
  </conditionalFormatting>
  <conditionalFormatting sqref="B103:B105">
    <cfRule type="cellIs" dxfId="12" priority="16" operator="equal">
      <formula>""</formula>
    </cfRule>
  </conditionalFormatting>
  <conditionalFormatting sqref="B108:B110">
    <cfRule type="cellIs" dxfId="11" priority="14" operator="equal">
      <formula>""</formula>
    </cfRule>
  </conditionalFormatting>
  <conditionalFormatting sqref="A58">
    <cfRule type="cellIs" dxfId="10" priority="13" operator="equal">
      <formula>""</formula>
    </cfRule>
  </conditionalFormatting>
  <conditionalFormatting sqref="M106">
    <cfRule type="cellIs" dxfId="9" priority="12" operator="equal">
      <formula>""</formula>
    </cfRule>
  </conditionalFormatting>
  <conditionalFormatting sqref="Y111">
    <cfRule type="cellIs" dxfId="8" priority="9" operator="equal">
      <formula>""</formula>
    </cfRule>
  </conditionalFormatting>
  <conditionalFormatting sqref="AK106">
    <cfRule type="cellIs" dxfId="7" priority="8" operator="equal">
      <formula>""</formula>
    </cfRule>
  </conditionalFormatting>
  <conditionalFormatting sqref="AK111">
    <cfRule type="cellIs" dxfId="6" priority="7" operator="equal">
      <formula>""</formula>
    </cfRule>
  </conditionalFormatting>
  <conditionalFormatting sqref="AW106">
    <cfRule type="cellIs" dxfId="5" priority="6" operator="equal">
      <formula>""</formula>
    </cfRule>
  </conditionalFormatting>
  <conditionalFormatting sqref="BI106">
    <cfRule type="cellIs" dxfId="4" priority="5" operator="equal">
      <formula>""</formula>
    </cfRule>
  </conditionalFormatting>
  <conditionalFormatting sqref="BU106">
    <cfRule type="cellIs" dxfId="3" priority="4" operator="equal">
      <formula>""</formula>
    </cfRule>
  </conditionalFormatting>
  <conditionalFormatting sqref="CA106">
    <cfRule type="cellIs" dxfId="2" priority="3" operator="equal">
      <formula>""</formula>
    </cfRule>
  </conditionalFormatting>
  <conditionalFormatting sqref="Y106">
    <cfRule type="cellIs" dxfId="1" priority="2" operator="equal">
      <formula>""</formula>
    </cfRule>
  </conditionalFormatting>
  <conditionalFormatting sqref="Y106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6" fitToWidth="2" orientation="landscape" r:id="rId4"/>
  <headerFooter differentFirst="1">
    <oddHeader>&amp;C&amp;P</oddHeader>
  </headerFooter>
  <rowBreaks count="1" manualBreakCount="1">
    <brk id="69" min="4" max="101" man="1"/>
  </rowBreaks>
  <colBreaks count="1" manualBreakCount="1">
    <brk id="42" max="111" man="1"/>
  </colBreaks>
  <ignoredErrors>
    <ignoredError sqref="CS19:CX19 F19:K19 CL19:CR19 L19:Q1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J0331_1056204000049_03_0_61_0</vt:lpstr>
      <vt:lpstr>J0331_1056204000049_03_0_61_0!Область_печати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Родина Татьяна Алексеевна</cp:lastModifiedBy>
  <cp:lastPrinted>2018-11-27T11:21:43Z</cp:lastPrinted>
  <dcterms:created xsi:type="dcterms:W3CDTF">2016-06-08T09:30:13Z</dcterms:created>
  <dcterms:modified xsi:type="dcterms:W3CDTF">2025-02-18T10:48:32Z</dcterms:modified>
</cp:coreProperties>
</file>