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minimized="1" xWindow="13380" yWindow="165" windowWidth="14835" windowHeight="11415"/>
  </bookViews>
  <sheets>
    <sheet name="J0331_1056204000049_02_0_61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J0331_1056204000049_02_0_61_0!$G$17:$G$110</definedName>
    <definedName name="Z_071B2C72_A1D8_4F18_B02C_3AB1B12C57B5_.wvu.FilterData" localSheetId="0" hidden="1">J0331_1056204000049_02_0_61_0!$D$17:$D$110</definedName>
    <definedName name="Z_1711126E_8F82_4A07_A35A_ACE09E7D68F5_.wvu.FilterData" localSheetId="0" hidden="1">J0331_1056204000049_02_0_61_0!$D$17:$D$110</definedName>
    <definedName name="Z_1711126E_8F82_4A07_A35A_ACE09E7D68F5_.wvu.PrintArea" localSheetId="0" hidden="1">J0331_1056204000049_02_0_61_0!$A$1:$AQ$110</definedName>
    <definedName name="Z_3F0194A0_360A_4431_90D0_E54C61E8911B_.wvu.FilterData" localSheetId="0" hidden="1">J0331_1056204000049_02_0_61_0!$D$17:$D$110</definedName>
    <definedName name="Z_B055D43A_078B_424F_BBC8_FC8EB8CA18A8_.wvu.FilterData" localSheetId="0" hidden="1">J0331_1056204000049_02_0_61_0!$D$17:$D$110</definedName>
    <definedName name="Z_B055D43A_078B_424F_BBC8_FC8EB8CA18A8_.wvu.PrintArea" localSheetId="0" hidden="1">J0331_1056204000049_02_0_61_0!$A$1:$AQ$110</definedName>
    <definedName name="Z_BED94B10_7391_4795_B1B0_65494D5546B8_.wvu.FilterData" localSheetId="0" hidden="1">J0331_1056204000049_02_0_61_0!$D$17:$D$110</definedName>
    <definedName name="Z_BED94B10_7391_4795_B1B0_65494D5546B8_.wvu.PrintArea" localSheetId="0" hidden="1">J0331_1056204000049_02_0_61_0!$A$1:$AQ$110</definedName>
    <definedName name="Z_EAC09AC2_7EF8_424A_A6C3_3251E53C0BB0_.wvu.FilterData" localSheetId="0" hidden="1">J0331_1056204000049_02_0_61_0!$D$17:$D$110</definedName>
    <definedName name="Z_F6219B07_D522_402A_8899_A51E87B4AA92_.wvu.FilterData" localSheetId="0" hidden="1">J0331_1056204000049_02_0_61_0!$D$17:$D$110</definedName>
    <definedName name="Z_F6219B07_D522_402A_8899_A51E87B4AA92_.wvu.PrintArea" localSheetId="0" hidden="1">J0331_1056204000049_02_0_61_0!$A$1:$AQ$110</definedName>
    <definedName name="_xlnm.Print_Area" localSheetId="0">J0331_1056204000049_02_0_61_0!$A$1:$AQ$110</definedName>
  </definedNames>
  <calcPr calcId="145621"/>
  <customWorkbookViews>
    <customWorkbookView name="Rodina - Личное представление" guid="{BED94B10-7391-4795-B1B0-65494D5546B8}" mergeInterval="0" personalView="1" showHorizontalScroll="0" showVerticalScroll="0" showSheetTabs="0" xWindow="636" yWindow="40" windowWidth="628" windowHeight="724" activeSheetId="1"/>
    <customWorkbookView name="Sushilin - Личное представление" guid="{B055D43A-078B-424F-BBC8-FC8EB8CA18A8}" mergeInterval="0" personalView="1" maximized="1" showHorizontalScroll="0" showVerticalScroll="0" showSheetTabs="0" windowWidth="1916" windowHeight="821" activeSheetId="1"/>
    <customWorkbookView name="q - Личное представление" guid="{F6219B07-D522-402A-8899-A51E87B4AA92}" mergeInterval="0" personalView="1" maximized="1" showHorizontalScroll="0" showVerticalScroll="0" showSheetTabs="0" xWindow="1" yWindow="1" windowWidth="1276" windowHeight="794" activeSheetId="1"/>
    <customWorkbookView name="Administator - Личное представление" guid="{1711126E-8F82-4A07-A35A-ACE09E7D68F5}" mergeInterval="0" personalView="1" showHorizontalScroll="0" showVerticalScroll="0" showSheetTabs="0" xWindow="579" yWindow="51" windowWidth="1125" windowHeight="724" activeSheetId="1" showComments="commIndAndComment"/>
  </customWorkbookViews>
</workbook>
</file>

<file path=xl/calcChain.xml><?xml version="1.0" encoding="utf-8"?>
<calcChain xmlns="http://schemas.openxmlformats.org/spreadsheetml/2006/main">
  <c r="E24" i="1" l="1"/>
  <c r="E23" i="1"/>
  <c r="AM111" i="1" l="1"/>
  <c r="AJ111" i="1"/>
  <c r="AH111" i="1"/>
  <c r="AF111" i="1"/>
  <c r="AA111" i="1" l="1"/>
  <c r="O69" i="1" l="1"/>
  <c r="AO44" i="1" l="1"/>
  <c r="AP44" i="1"/>
  <c r="V44" i="1"/>
  <c r="O44" i="1" s="1"/>
  <c r="K44" i="1" s="1"/>
  <c r="Z44" i="1"/>
  <c r="Y44" i="1" s="1"/>
  <c r="T44" i="1" s="1"/>
  <c r="P44" i="1" s="1"/>
  <c r="X44" i="1" l="1"/>
  <c r="W44" i="1" s="1"/>
  <c r="U44" i="1"/>
  <c r="K68" i="1" l="1"/>
  <c r="K69" i="1"/>
  <c r="AO53" i="1" l="1"/>
  <c r="AP53" i="1"/>
  <c r="V53" i="1"/>
  <c r="O53" i="1" s="1"/>
  <c r="K53" i="1" s="1"/>
  <c r="Z53" i="1"/>
  <c r="Y53" i="1" s="1"/>
  <c r="T53" i="1" s="1"/>
  <c r="P53" i="1" s="1"/>
  <c r="X53" i="1" l="1"/>
  <c r="W53" i="1" s="1"/>
  <c r="U53" i="1"/>
  <c r="AO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S63" i="1"/>
  <c r="R63" i="1"/>
  <c r="Q63" i="1"/>
  <c r="N63" i="1"/>
  <c r="M63" i="1"/>
  <c r="L63" i="1"/>
  <c r="AP65" i="1"/>
  <c r="AO65" i="1"/>
  <c r="AP64" i="1"/>
  <c r="AP63" i="1" s="1"/>
  <c r="AO64" i="1"/>
  <c r="Z65" i="1"/>
  <c r="Y65" i="1" s="1"/>
  <c r="T65" i="1" s="1"/>
  <c r="P65" i="1" s="1"/>
  <c r="V65" i="1"/>
  <c r="X65" i="1" s="1"/>
  <c r="W65" i="1" s="1"/>
  <c r="O65" i="1"/>
  <c r="K65" i="1" s="1"/>
  <c r="K63" i="1" s="1"/>
  <c r="Z64" i="1"/>
  <c r="Y64" i="1" s="1"/>
  <c r="T64" i="1" s="1"/>
  <c r="P64" i="1" s="1"/>
  <c r="V64" i="1"/>
  <c r="O64" i="1" s="1"/>
  <c r="K64" i="1" s="1"/>
  <c r="U64" i="1"/>
  <c r="J63" i="1"/>
  <c r="AD104" i="1"/>
  <c r="U65" i="1" l="1"/>
  <c r="U63" i="1" s="1"/>
  <c r="V63" i="1"/>
  <c r="O63" i="1"/>
  <c r="P63" i="1"/>
  <c r="T63" i="1"/>
  <c r="Y63" i="1"/>
  <c r="Z63" i="1"/>
  <c r="X64" i="1"/>
  <c r="W64" i="1" l="1"/>
  <c r="W63" i="1" s="1"/>
  <c r="X63" i="1"/>
  <c r="AP107" i="1"/>
  <c r="AO107" i="1"/>
  <c r="V107" i="1"/>
  <c r="O107" i="1" s="1"/>
  <c r="K107" i="1" s="1"/>
  <c r="X107" i="1"/>
  <c r="W107" i="1" s="1"/>
  <c r="Z107" i="1"/>
  <c r="Y107" i="1" s="1"/>
  <c r="T107" i="1" s="1"/>
  <c r="P107" i="1" s="1"/>
  <c r="AP105" i="1"/>
  <c r="AO105" i="1"/>
  <c r="Z105" i="1"/>
  <c r="Y105" i="1" s="1"/>
  <c r="T105" i="1" s="1"/>
  <c r="P105" i="1" s="1"/>
  <c r="V105" i="1"/>
  <c r="X105" i="1" s="1"/>
  <c r="W105" i="1" s="1"/>
  <c r="AO101" i="1"/>
  <c r="AP101" i="1"/>
  <c r="AO102" i="1"/>
  <c r="AP102" i="1"/>
  <c r="V101" i="1"/>
  <c r="U101" i="1" s="1"/>
  <c r="Z101" i="1"/>
  <c r="Y101" i="1" s="1"/>
  <c r="T101" i="1" s="1"/>
  <c r="P101" i="1" s="1"/>
  <c r="V102" i="1"/>
  <c r="O102" i="1" s="1"/>
  <c r="K102" i="1" s="1"/>
  <c r="Z102" i="1"/>
  <c r="Y102" i="1" s="1"/>
  <c r="T102" i="1" s="1"/>
  <c r="P102" i="1" s="1"/>
  <c r="AP55" i="1"/>
  <c r="AO55" i="1"/>
  <c r="AP54" i="1"/>
  <c r="AO54" i="1"/>
  <c r="AP52" i="1"/>
  <c r="AO52" i="1"/>
  <c r="AP51" i="1"/>
  <c r="AO51" i="1"/>
  <c r="AP50" i="1"/>
  <c r="AO50" i="1"/>
  <c r="AP49" i="1"/>
  <c r="AO49" i="1"/>
  <c r="AP48" i="1"/>
  <c r="AO48" i="1"/>
  <c r="AP47" i="1"/>
  <c r="AO47" i="1"/>
  <c r="V47" i="1"/>
  <c r="O47" i="1" s="1"/>
  <c r="K47" i="1" s="1"/>
  <c r="X47" i="1"/>
  <c r="W47" i="1" s="1"/>
  <c r="Z47" i="1"/>
  <c r="Y47" i="1" s="1"/>
  <c r="T47" i="1" s="1"/>
  <c r="P47" i="1" s="1"/>
  <c r="V48" i="1"/>
  <c r="X48" i="1" s="1"/>
  <c r="W48" i="1" s="1"/>
  <c r="Z48" i="1"/>
  <c r="Y48" i="1" s="1"/>
  <c r="T48" i="1" s="1"/>
  <c r="P48" i="1" s="1"/>
  <c r="V49" i="1"/>
  <c r="U49" i="1" s="1"/>
  <c r="Z49" i="1"/>
  <c r="Y49" i="1" s="1"/>
  <c r="T49" i="1" s="1"/>
  <c r="P49" i="1" s="1"/>
  <c r="V50" i="1"/>
  <c r="U50" i="1" s="1"/>
  <c r="Z50" i="1"/>
  <c r="Y50" i="1" s="1"/>
  <c r="T50" i="1" s="1"/>
  <c r="P50" i="1" s="1"/>
  <c r="V51" i="1"/>
  <c r="U51" i="1" s="1"/>
  <c r="Z51" i="1"/>
  <c r="Y51" i="1" s="1"/>
  <c r="T51" i="1" s="1"/>
  <c r="P51" i="1" s="1"/>
  <c r="V52" i="1"/>
  <c r="U52" i="1" s="1"/>
  <c r="Z52" i="1"/>
  <c r="Y52" i="1" s="1"/>
  <c r="T52" i="1" s="1"/>
  <c r="P52" i="1" s="1"/>
  <c r="V54" i="1"/>
  <c r="U54" i="1" s="1"/>
  <c r="Z54" i="1"/>
  <c r="Y54" i="1" s="1"/>
  <c r="T54" i="1" s="1"/>
  <c r="P54" i="1" s="1"/>
  <c r="V55" i="1"/>
  <c r="U55" i="1" s="1"/>
  <c r="Z55" i="1"/>
  <c r="Y55" i="1" s="1"/>
  <c r="T55" i="1" s="1"/>
  <c r="P55" i="1" s="1"/>
  <c r="O105" i="1" l="1"/>
  <c r="K105" i="1" s="1"/>
  <c r="U107" i="1"/>
  <c r="U105" i="1"/>
  <c r="X101" i="1"/>
  <c r="W101" i="1" s="1"/>
  <c r="U102" i="1"/>
  <c r="X102" i="1"/>
  <c r="W102" i="1" s="1"/>
  <c r="O101" i="1"/>
  <c r="K101" i="1" s="1"/>
  <c r="X55" i="1"/>
  <c r="W55" i="1" s="1"/>
  <c r="X49" i="1"/>
  <c r="W49" i="1" s="1"/>
  <c r="X54" i="1"/>
  <c r="W54" i="1" s="1"/>
  <c r="O50" i="1"/>
  <c r="K50" i="1" s="1"/>
  <c r="X51" i="1"/>
  <c r="W51" i="1" s="1"/>
  <c r="O54" i="1"/>
  <c r="K54" i="1" s="1"/>
  <c r="X50" i="1"/>
  <c r="W50" i="1" s="1"/>
  <c r="X52" i="1"/>
  <c r="W52" i="1" s="1"/>
  <c r="O48" i="1"/>
  <c r="K48" i="1" s="1"/>
  <c r="O51" i="1"/>
  <c r="K51" i="1" s="1"/>
  <c r="O55" i="1"/>
  <c r="K55" i="1" s="1"/>
  <c r="O49" i="1"/>
  <c r="K49" i="1" s="1"/>
  <c r="U48" i="1"/>
  <c r="U47" i="1"/>
  <c r="O52" i="1"/>
  <c r="K52" i="1" s="1"/>
  <c r="F24" i="1" l="1"/>
  <c r="F23" i="1"/>
  <c r="L19" i="1"/>
  <c r="M19" i="1"/>
  <c r="N19" i="1"/>
  <c r="O19" i="1"/>
  <c r="P19" i="1"/>
  <c r="Q19" i="1"/>
  <c r="R19" i="1"/>
  <c r="S19" i="1"/>
  <c r="T19" i="1"/>
  <c r="U19" i="1"/>
  <c r="W19" i="1"/>
  <c r="Y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L20" i="1"/>
  <c r="M20" i="1"/>
  <c r="N20" i="1"/>
  <c r="O20" i="1"/>
  <c r="P20" i="1"/>
  <c r="Q20" i="1"/>
  <c r="R20" i="1"/>
  <c r="S20" i="1"/>
  <c r="T20" i="1"/>
  <c r="U20" i="1"/>
  <c r="W20" i="1"/>
  <c r="Y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N21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J19" i="1"/>
  <c r="J20" i="1"/>
  <c r="J22" i="1"/>
  <c r="K22" i="1"/>
  <c r="K20" i="1"/>
  <c r="K19" i="1"/>
  <c r="L42" i="1"/>
  <c r="L38" i="1" s="1"/>
  <c r="M42" i="1"/>
  <c r="M38" i="1" s="1"/>
  <c r="M21" i="1" s="1"/>
  <c r="N42" i="1"/>
  <c r="N38" i="1" s="1"/>
  <c r="Q42" i="1"/>
  <c r="Q38" i="1" s="1"/>
  <c r="R42" i="1"/>
  <c r="R38" i="1" s="1"/>
  <c r="S42" i="1"/>
  <c r="S38" i="1" s="1"/>
  <c r="AA42" i="1"/>
  <c r="AA38" i="1" s="1"/>
  <c r="AB42" i="1"/>
  <c r="AB38" i="1" s="1"/>
  <c r="AC42" i="1"/>
  <c r="AC38" i="1" s="1"/>
  <c r="AD42" i="1"/>
  <c r="AD38" i="1" s="1"/>
  <c r="AE42" i="1"/>
  <c r="AE38" i="1" s="1"/>
  <c r="AF42" i="1"/>
  <c r="AF38" i="1" s="1"/>
  <c r="AG42" i="1"/>
  <c r="AG38" i="1" s="1"/>
  <c r="AH42" i="1"/>
  <c r="AH38" i="1" s="1"/>
  <c r="AI42" i="1"/>
  <c r="AI38" i="1" s="1"/>
  <c r="AJ42" i="1"/>
  <c r="AJ38" i="1" s="1"/>
  <c r="AK42" i="1"/>
  <c r="AK38" i="1" s="1"/>
  <c r="AL42" i="1"/>
  <c r="AL38" i="1" s="1"/>
  <c r="AM42" i="1"/>
  <c r="AM38" i="1" s="1"/>
  <c r="J42" i="1"/>
  <c r="J38" i="1" s="1"/>
  <c r="AP46" i="1"/>
  <c r="AO46" i="1"/>
  <c r="Z46" i="1"/>
  <c r="Y46" i="1" s="1"/>
  <c r="T46" i="1" s="1"/>
  <c r="P46" i="1" s="1"/>
  <c r="V46" i="1"/>
  <c r="X46" i="1" s="1"/>
  <c r="W46" i="1" s="1"/>
  <c r="AP45" i="1"/>
  <c r="AO45" i="1"/>
  <c r="Z45" i="1"/>
  <c r="Y45" i="1" s="1"/>
  <c r="T45" i="1" s="1"/>
  <c r="P45" i="1" s="1"/>
  <c r="V45" i="1"/>
  <c r="X45" i="1" s="1"/>
  <c r="W45" i="1" s="1"/>
  <c r="AP43" i="1"/>
  <c r="AO43" i="1"/>
  <c r="Z43" i="1"/>
  <c r="Y43" i="1" s="1"/>
  <c r="T43" i="1" s="1"/>
  <c r="P43" i="1" s="1"/>
  <c r="V43" i="1"/>
  <c r="O43" i="1" s="1"/>
  <c r="K43" i="1" s="1"/>
  <c r="AK109" i="1"/>
  <c r="AK104" i="1"/>
  <c r="AK99" i="1"/>
  <c r="AK95" i="1"/>
  <c r="AK90" i="1"/>
  <c r="AK85" i="1"/>
  <c r="AK76" i="1"/>
  <c r="AK71" i="1"/>
  <c r="AK66" i="1"/>
  <c r="AK58" i="1"/>
  <c r="AI109" i="1"/>
  <c r="AI104" i="1"/>
  <c r="AI99" i="1"/>
  <c r="AI95" i="1"/>
  <c r="AI90" i="1"/>
  <c r="AI85" i="1"/>
  <c r="AI76" i="1"/>
  <c r="AI71" i="1"/>
  <c r="AI66" i="1"/>
  <c r="AI58" i="1"/>
  <c r="AI57" i="1" s="1"/>
  <c r="AG109" i="1"/>
  <c r="AG104" i="1"/>
  <c r="AG99" i="1"/>
  <c r="AG95" i="1"/>
  <c r="AG90" i="1"/>
  <c r="AG85" i="1"/>
  <c r="AG76" i="1"/>
  <c r="AG71" i="1"/>
  <c r="AG66" i="1"/>
  <c r="AG60" i="1"/>
  <c r="AG58" i="1" s="1"/>
  <c r="AG57" i="1" s="1"/>
  <c r="AE109" i="1"/>
  <c r="AE104" i="1"/>
  <c r="AE99" i="1"/>
  <c r="AE95" i="1"/>
  <c r="AE90" i="1"/>
  <c r="AE85" i="1"/>
  <c r="AE76" i="1"/>
  <c r="AE71" i="1"/>
  <c r="AE66" i="1"/>
  <c r="AE58" i="1"/>
  <c r="AC109" i="1"/>
  <c r="AC104" i="1"/>
  <c r="AC99" i="1"/>
  <c r="AC95" i="1"/>
  <c r="AC90" i="1"/>
  <c r="AC85" i="1"/>
  <c r="AC76" i="1"/>
  <c r="AC71" i="1"/>
  <c r="AC66" i="1"/>
  <c r="AC58" i="1"/>
  <c r="AC57" i="1" s="1"/>
  <c r="AJ109" i="1"/>
  <c r="AH109" i="1"/>
  <c r="AF109" i="1"/>
  <c r="AD109" i="1"/>
  <c r="AJ104" i="1"/>
  <c r="AH104" i="1"/>
  <c r="AF104" i="1"/>
  <c r="AJ99" i="1"/>
  <c r="AH99" i="1"/>
  <c r="AF99" i="1"/>
  <c r="AD99" i="1"/>
  <c r="AJ95" i="1"/>
  <c r="AH95" i="1"/>
  <c r="AF95" i="1"/>
  <c r="AD95" i="1"/>
  <c r="AJ90" i="1"/>
  <c r="AH90" i="1"/>
  <c r="AF90" i="1"/>
  <c r="AD90" i="1"/>
  <c r="AJ85" i="1"/>
  <c r="AH85" i="1"/>
  <c r="AF85" i="1"/>
  <c r="AD85" i="1"/>
  <c r="AJ76" i="1"/>
  <c r="AH76" i="1"/>
  <c r="AF76" i="1"/>
  <c r="AD76" i="1"/>
  <c r="AJ71" i="1"/>
  <c r="AH71" i="1"/>
  <c r="AF71" i="1"/>
  <c r="AD71" i="1"/>
  <c r="AJ66" i="1"/>
  <c r="AH66" i="1"/>
  <c r="AF66" i="1"/>
  <c r="AD66" i="1"/>
  <c r="AJ58" i="1"/>
  <c r="AH58" i="1"/>
  <c r="AF58" i="1"/>
  <c r="AD58" i="1"/>
  <c r="AA109" i="1"/>
  <c r="AA104" i="1"/>
  <c r="AA99" i="1"/>
  <c r="AA95" i="1"/>
  <c r="AA90" i="1"/>
  <c r="AA85" i="1"/>
  <c r="AA76" i="1"/>
  <c r="AA71" i="1"/>
  <c r="AA66" i="1"/>
  <c r="AA58" i="1"/>
  <c r="AA57" i="1" s="1"/>
  <c r="AK57" i="1" l="1"/>
  <c r="AD57" i="1"/>
  <c r="AD23" i="1" s="1"/>
  <c r="AE57" i="1"/>
  <c r="AJ57" i="1"/>
  <c r="AJ23" i="1" s="1"/>
  <c r="AH57" i="1"/>
  <c r="AH23" i="1" s="1"/>
  <c r="AF57" i="1"/>
  <c r="AF23" i="1" s="1"/>
  <c r="O46" i="1"/>
  <c r="K46" i="1" s="1"/>
  <c r="AI24" i="1"/>
  <c r="AC24" i="1"/>
  <c r="AG24" i="1"/>
  <c r="AN18" i="1"/>
  <c r="R21" i="1"/>
  <c r="AG21" i="1"/>
  <c r="AD21" i="1"/>
  <c r="S21" i="1"/>
  <c r="J21" i="1"/>
  <c r="AE21" i="1"/>
  <c r="AK21" i="1"/>
  <c r="L21" i="1"/>
  <c r="AH21" i="1"/>
  <c r="AF21" i="1"/>
  <c r="N21" i="1"/>
  <c r="AB21" i="1"/>
  <c r="Q21" i="1"/>
  <c r="AM21" i="1"/>
  <c r="AL21" i="1"/>
  <c r="AC21" i="1"/>
  <c r="AJ21" i="1"/>
  <c r="AI21" i="1"/>
  <c r="AA21" i="1"/>
  <c r="P42" i="1"/>
  <c r="P38" i="1" s="1"/>
  <c r="Z42" i="1"/>
  <c r="Z38" i="1" s="1"/>
  <c r="Z21" i="1" s="1"/>
  <c r="U45" i="1"/>
  <c r="U46" i="1"/>
  <c r="AO42" i="1"/>
  <c r="AO38" i="1" s="1"/>
  <c r="AO21" i="1" s="1"/>
  <c r="U43" i="1"/>
  <c r="AP42" i="1"/>
  <c r="AP38" i="1" s="1"/>
  <c r="AP21" i="1" s="1"/>
  <c r="Y42" i="1"/>
  <c r="Y38" i="1" s="1"/>
  <c r="T42" i="1"/>
  <c r="T38" i="1" s="1"/>
  <c r="V42" i="1"/>
  <c r="V38" i="1" s="1"/>
  <c r="V21" i="1" s="1"/>
  <c r="X43" i="1"/>
  <c r="O45" i="1"/>
  <c r="K45" i="1" s="1"/>
  <c r="AE23" i="1"/>
  <c r="AE18" i="1" l="1"/>
  <c r="AE111" i="1" s="1"/>
  <c r="U42" i="1"/>
  <c r="U38" i="1" s="1"/>
  <c r="U21" i="1" s="1"/>
  <c r="AF18" i="1"/>
  <c r="AJ18" i="1"/>
  <c r="AH18" i="1"/>
  <c r="AA23" i="1"/>
  <c r="AA18" i="1" s="1"/>
  <c r="T21" i="1"/>
  <c r="Y21" i="1"/>
  <c r="P21" i="1"/>
  <c r="AA24" i="1"/>
  <c r="AK23" i="1"/>
  <c r="AK18" i="1" s="1"/>
  <c r="AK111" i="1" s="1"/>
  <c r="AK24" i="1"/>
  <c r="AD18" i="1"/>
  <c r="AD24" i="1"/>
  <c r="AG23" i="1"/>
  <c r="AG18" i="1" s="1"/>
  <c r="AG111" i="1" s="1"/>
  <c r="AC23" i="1"/>
  <c r="AC18" i="1" s="1"/>
  <c r="AC111" i="1" s="1"/>
  <c r="AF24" i="1"/>
  <c r="AI23" i="1"/>
  <c r="AI18" i="1" s="1"/>
  <c r="AI111" i="1" s="1"/>
  <c r="AJ24" i="1"/>
  <c r="AH24" i="1"/>
  <c r="AE24" i="1"/>
  <c r="K42" i="1"/>
  <c r="K38" i="1" s="1"/>
  <c r="O42" i="1"/>
  <c r="O38" i="1" s="1"/>
  <c r="W43" i="1"/>
  <c r="W42" i="1" s="1"/>
  <c r="W38" i="1" s="1"/>
  <c r="X42" i="1"/>
  <c r="X38" i="1" s="1"/>
  <c r="X21" i="1" s="1"/>
  <c r="Z100" i="1"/>
  <c r="W21" i="1" l="1"/>
  <c r="O21" i="1"/>
  <c r="K21" i="1"/>
  <c r="AP110" i="1" l="1"/>
  <c r="AP108" i="1"/>
  <c r="AO108" i="1"/>
  <c r="AP106" i="1"/>
  <c r="AO106" i="1"/>
  <c r="AP103" i="1"/>
  <c r="AO103" i="1"/>
  <c r="AP100" i="1"/>
  <c r="AO100" i="1"/>
  <c r="AP98" i="1"/>
  <c r="AO98" i="1"/>
  <c r="AP97" i="1"/>
  <c r="AO97" i="1"/>
  <c r="AP96" i="1"/>
  <c r="AO96" i="1"/>
  <c r="AP94" i="1"/>
  <c r="AO94" i="1"/>
  <c r="AP93" i="1"/>
  <c r="AO93" i="1"/>
  <c r="AP92" i="1"/>
  <c r="AO92" i="1"/>
  <c r="AP91" i="1"/>
  <c r="AO91" i="1"/>
  <c r="AP89" i="1"/>
  <c r="AO89" i="1"/>
  <c r="AP88" i="1"/>
  <c r="AO88" i="1"/>
  <c r="AP87" i="1"/>
  <c r="AO87" i="1"/>
  <c r="AP86" i="1"/>
  <c r="AO86" i="1"/>
  <c r="AP84" i="1"/>
  <c r="AO84" i="1"/>
  <c r="AP83" i="1"/>
  <c r="AO83" i="1"/>
  <c r="AP82" i="1"/>
  <c r="AO82" i="1"/>
  <c r="AP81" i="1"/>
  <c r="AO81" i="1"/>
  <c r="AP80" i="1"/>
  <c r="AO80" i="1"/>
  <c r="AP79" i="1"/>
  <c r="AO79" i="1"/>
  <c r="AP78" i="1"/>
  <c r="AO78" i="1"/>
  <c r="AP77" i="1"/>
  <c r="AO77" i="1"/>
  <c r="AP75" i="1"/>
  <c r="AO75" i="1"/>
  <c r="AP74" i="1"/>
  <c r="AO74" i="1"/>
  <c r="AP73" i="1"/>
  <c r="AO73" i="1"/>
  <c r="AP72" i="1"/>
  <c r="AO72" i="1"/>
  <c r="AP70" i="1"/>
  <c r="AO70" i="1"/>
  <c r="AP69" i="1"/>
  <c r="AO69" i="1"/>
  <c r="AP68" i="1"/>
  <c r="AO68" i="1"/>
  <c r="AP67" i="1"/>
  <c r="AO67" i="1"/>
  <c r="AO59" i="1"/>
  <c r="AP59" i="1"/>
  <c r="AO60" i="1"/>
  <c r="AO61" i="1"/>
  <c r="AP61" i="1"/>
  <c r="AO62" i="1"/>
  <c r="AP62" i="1"/>
  <c r="Z110" i="1"/>
  <c r="Y110" i="1" s="1"/>
  <c r="T110" i="1" s="1"/>
  <c r="Z108" i="1"/>
  <c r="Y108" i="1" s="1"/>
  <c r="T108" i="1" s="1"/>
  <c r="V108" i="1"/>
  <c r="U108" i="1" s="1"/>
  <c r="Z106" i="1"/>
  <c r="Y106" i="1" s="1"/>
  <c r="T106" i="1" s="1"/>
  <c r="V106" i="1"/>
  <c r="U106" i="1" s="1"/>
  <c r="Z103" i="1"/>
  <c r="Y103" i="1" s="1"/>
  <c r="T103" i="1" s="1"/>
  <c r="V103" i="1"/>
  <c r="Y100" i="1"/>
  <c r="T100" i="1" s="1"/>
  <c r="V100" i="1"/>
  <c r="U100" i="1" s="1"/>
  <c r="Z98" i="1"/>
  <c r="Y98" i="1" s="1"/>
  <c r="T98" i="1" s="1"/>
  <c r="V98" i="1"/>
  <c r="Z97" i="1"/>
  <c r="Y97" i="1" s="1"/>
  <c r="T97" i="1" s="1"/>
  <c r="V97" i="1"/>
  <c r="Z96" i="1"/>
  <c r="Y96" i="1" s="1"/>
  <c r="T96" i="1" s="1"/>
  <c r="V96" i="1"/>
  <c r="Z94" i="1"/>
  <c r="Y94" i="1" s="1"/>
  <c r="T94" i="1" s="1"/>
  <c r="V94" i="1"/>
  <c r="Z93" i="1"/>
  <c r="Y93" i="1" s="1"/>
  <c r="T93" i="1" s="1"/>
  <c r="V93" i="1"/>
  <c r="Z92" i="1"/>
  <c r="Y92" i="1" s="1"/>
  <c r="T92" i="1" s="1"/>
  <c r="V92" i="1"/>
  <c r="Z91" i="1"/>
  <c r="Y91" i="1" s="1"/>
  <c r="T91" i="1" s="1"/>
  <c r="V91" i="1"/>
  <c r="Z89" i="1"/>
  <c r="Y89" i="1" s="1"/>
  <c r="T89" i="1" s="1"/>
  <c r="V89" i="1"/>
  <c r="Z88" i="1"/>
  <c r="Y88" i="1" s="1"/>
  <c r="T88" i="1" s="1"/>
  <c r="V88" i="1"/>
  <c r="Z87" i="1"/>
  <c r="Y87" i="1" s="1"/>
  <c r="T87" i="1" s="1"/>
  <c r="V87" i="1"/>
  <c r="Z86" i="1"/>
  <c r="Y86" i="1" s="1"/>
  <c r="T86" i="1" s="1"/>
  <c r="V86" i="1"/>
  <c r="Z84" i="1"/>
  <c r="Y84" i="1" s="1"/>
  <c r="T84" i="1" s="1"/>
  <c r="V84" i="1"/>
  <c r="Z83" i="1"/>
  <c r="Y83" i="1" s="1"/>
  <c r="T83" i="1" s="1"/>
  <c r="V83" i="1"/>
  <c r="Z82" i="1"/>
  <c r="Y82" i="1" s="1"/>
  <c r="T82" i="1" s="1"/>
  <c r="V82" i="1"/>
  <c r="Z81" i="1"/>
  <c r="Y81" i="1" s="1"/>
  <c r="T81" i="1" s="1"/>
  <c r="V81" i="1"/>
  <c r="Z80" i="1"/>
  <c r="Y80" i="1" s="1"/>
  <c r="T80" i="1" s="1"/>
  <c r="V80" i="1"/>
  <c r="Z79" i="1"/>
  <c r="Y79" i="1" s="1"/>
  <c r="T79" i="1" s="1"/>
  <c r="V79" i="1"/>
  <c r="Z78" i="1"/>
  <c r="Y78" i="1" s="1"/>
  <c r="T78" i="1" s="1"/>
  <c r="V78" i="1"/>
  <c r="Z77" i="1"/>
  <c r="Y77" i="1" s="1"/>
  <c r="T77" i="1" s="1"/>
  <c r="V77" i="1"/>
  <c r="Z75" i="1"/>
  <c r="Y75" i="1" s="1"/>
  <c r="T75" i="1" s="1"/>
  <c r="V75" i="1"/>
  <c r="Z74" i="1"/>
  <c r="Y74" i="1" s="1"/>
  <c r="T74" i="1" s="1"/>
  <c r="V74" i="1"/>
  <c r="Z73" i="1"/>
  <c r="Y73" i="1" s="1"/>
  <c r="T73" i="1" s="1"/>
  <c r="V73" i="1"/>
  <c r="Z72" i="1"/>
  <c r="Y72" i="1" s="1"/>
  <c r="T72" i="1" s="1"/>
  <c r="V72" i="1"/>
  <c r="Z70" i="1"/>
  <c r="Y70" i="1" s="1"/>
  <c r="T70" i="1" s="1"/>
  <c r="V70" i="1"/>
  <c r="Z69" i="1"/>
  <c r="Y69" i="1" s="1"/>
  <c r="T69" i="1" s="1"/>
  <c r="V69" i="1"/>
  <c r="Z68" i="1"/>
  <c r="Y68" i="1" s="1"/>
  <c r="T68" i="1" s="1"/>
  <c r="V68" i="1"/>
  <c r="Z67" i="1"/>
  <c r="Y67" i="1" s="1"/>
  <c r="T67" i="1" s="1"/>
  <c r="V67" i="1"/>
  <c r="V59" i="1"/>
  <c r="X59" i="1" s="1"/>
  <c r="W59" i="1" s="1"/>
  <c r="Z59" i="1"/>
  <c r="Y59" i="1" s="1"/>
  <c r="T59" i="1" s="1"/>
  <c r="V60" i="1"/>
  <c r="V61" i="1"/>
  <c r="U61" i="1" s="1"/>
  <c r="Z61" i="1"/>
  <c r="Y61" i="1" s="1"/>
  <c r="T61" i="1" s="1"/>
  <c r="V62" i="1"/>
  <c r="X62" i="1" s="1"/>
  <c r="W62" i="1" s="1"/>
  <c r="Z62" i="1"/>
  <c r="Y62" i="1" s="1"/>
  <c r="T62" i="1" s="1"/>
  <c r="U59" i="1" l="1"/>
  <c r="U80" i="1"/>
  <c r="X80" i="1"/>
  <c r="W80" i="1" s="1"/>
  <c r="U86" i="1"/>
  <c r="X86" i="1"/>
  <c r="W86" i="1" s="1"/>
  <c r="U98" i="1"/>
  <c r="X98" i="1"/>
  <c r="W98" i="1" s="1"/>
  <c r="U62" i="1"/>
  <c r="U67" i="1"/>
  <c r="X67" i="1"/>
  <c r="W67" i="1" s="1"/>
  <c r="U74" i="1"/>
  <c r="X74" i="1"/>
  <c r="W74" i="1" s="1"/>
  <c r="U79" i="1"/>
  <c r="X79" i="1"/>
  <c r="W79" i="1" s="1"/>
  <c r="U82" i="1"/>
  <c r="X82" i="1"/>
  <c r="W82" i="1" s="1"/>
  <c r="U87" i="1"/>
  <c r="X87" i="1"/>
  <c r="W87" i="1" s="1"/>
  <c r="U92" i="1"/>
  <c r="X92" i="1"/>
  <c r="W92" i="1" s="1"/>
  <c r="U97" i="1"/>
  <c r="X97" i="1"/>
  <c r="W97" i="1" s="1"/>
  <c r="U103" i="1"/>
  <c r="O103" i="1"/>
  <c r="X103" i="1"/>
  <c r="W103" i="1" s="1"/>
  <c r="U69" i="1"/>
  <c r="X69" i="1"/>
  <c r="W69" i="1" s="1"/>
  <c r="X60" i="1"/>
  <c r="W60" i="1" s="1"/>
  <c r="U68" i="1"/>
  <c r="X68" i="1"/>
  <c r="W68" i="1" s="1"/>
  <c r="U70" i="1"/>
  <c r="X70" i="1"/>
  <c r="W70" i="1" s="1"/>
  <c r="U72" i="1"/>
  <c r="X72" i="1"/>
  <c r="W72" i="1" s="1"/>
  <c r="U73" i="1"/>
  <c r="X73" i="1"/>
  <c r="W73" i="1" s="1"/>
  <c r="U78" i="1"/>
  <c r="X78" i="1"/>
  <c r="W78" i="1" s="1"/>
  <c r="U81" i="1"/>
  <c r="X81" i="1"/>
  <c r="W81" i="1" s="1"/>
  <c r="U84" i="1"/>
  <c r="X84" i="1"/>
  <c r="W84" i="1" s="1"/>
  <c r="U89" i="1"/>
  <c r="X89" i="1"/>
  <c r="W89" i="1" s="1"/>
  <c r="U94" i="1"/>
  <c r="X94" i="1"/>
  <c r="W94" i="1" s="1"/>
  <c r="X61" i="1"/>
  <c r="W61" i="1" s="1"/>
  <c r="U77" i="1"/>
  <c r="X77" i="1"/>
  <c r="W77" i="1" s="1"/>
  <c r="U91" i="1"/>
  <c r="X91" i="1"/>
  <c r="W91" i="1" s="1"/>
  <c r="U60" i="1"/>
  <c r="U75" i="1"/>
  <c r="X75" i="1"/>
  <c r="W75" i="1" s="1"/>
  <c r="U83" i="1"/>
  <c r="X83" i="1"/>
  <c r="W83" i="1" s="1"/>
  <c r="U88" i="1"/>
  <c r="X88" i="1"/>
  <c r="W88" i="1" s="1"/>
  <c r="U93" i="1"/>
  <c r="X93" i="1"/>
  <c r="W93" i="1" s="1"/>
  <c r="U96" i="1"/>
  <c r="X96" i="1"/>
  <c r="W96" i="1" s="1"/>
  <c r="X100" i="1"/>
  <c r="W100" i="1" s="1"/>
  <c r="O100" i="1"/>
  <c r="X106" i="1"/>
  <c r="W106" i="1" s="1"/>
  <c r="O106" i="1"/>
  <c r="X108" i="1"/>
  <c r="W108" i="1" s="1"/>
  <c r="O108" i="1"/>
  <c r="X66" i="1" l="1"/>
  <c r="O59" i="1" l="1"/>
  <c r="O60" i="1"/>
  <c r="O61" i="1"/>
  <c r="O62" i="1"/>
  <c r="G24" i="1" l="1"/>
  <c r="G23" i="1"/>
  <c r="Z60" i="1" l="1"/>
  <c r="Y60" i="1" s="1"/>
  <c r="T60" i="1" s="1"/>
  <c r="AP60" i="1"/>
  <c r="K106" i="1"/>
  <c r="P108" i="1"/>
  <c r="L104" i="1"/>
  <c r="M104" i="1"/>
  <c r="N104" i="1"/>
  <c r="Q104" i="1"/>
  <c r="R104" i="1"/>
  <c r="S104" i="1"/>
  <c r="AB104" i="1"/>
  <c r="AL104" i="1"/>
  <c r="AM104" i="1"/>
  <c r="J104" i="1"/>
  <c r="L99" i="1"/>
  <c r="M99" i="1"/>
  <c r="N99" i="1"/>
  <c r="Q99" i="1"/>
  <c r="R99" i="1"/>
  <c r="S99" i="1"/>
  <c r="AB99" i="1"/>
  <c r="AL99" i="1"/>
  <c r="AM99" i="1"/>
  <c r="J99" i="1"/>
  <c r="J71" i="1"/>
  <c r="P73" i="1"/>
  <c r="P74" i="1"/>
  <c r="P75" i="1"/>
  <c r="L66" i="1"/>
  <c r="M66" i="1"/>
  <c r="N66" i="1"/>
  <c r="Q66" i="1"/>
  <c r="R66" i="1"/>
  <c r="S66" i="1"/>
  <c r="AB66" i="1"/>
  <c r="AL66" i="1"/>
  <c r="AM66" i="1"/>
  <c r="J66" i="1"/>
  <c r="AO110" i="1" l="1"/>
  <c r="V110" i="1"/>
  <c r="O74" i="1"/>
  <c r="K74" i="1" s="1"/>
  <c r="K108" i="1"/>
  <c r="O75" i="1"/>
  <c r="K75" i="1" s="1"/>
  <c r="O70" i="1"/>
  <c r="K70" i="1" s="1"/>
  <c r="O73" i="1"/>
  <c r="K73" i="1" s="1"/>
  <c r="O110" i="1" l="1"/>
  <c r="X110" i="1"/>
  <c r="W110" i="1" s="1"/>
  <c r="U110" i="1"/>
  <c r="P70" i="1"/>
  <c r="P106" i="1" l="1"/>
  <c r="P103" i="1"/>
  <c r="K103" i="1" l="1"/>
  <c r="AM58" i="1"/>
  <c r="AL58" i="1"/>
  <c r="AB58" i="1"/>
  <c r="S58" i="1"/>
  <c r="R58" i="1"/>
  <c r="Q58" i="1"/>
  <c r="N58" i="1"/>
  <c r="M58" i="1"/>
  <c r="L58" i="1"/>
  <c r="J58" i="1"/>
  <c r="AM109" i="1" l="1"/>
  <c r="AM95" i="1"/>
  <c r="AM90" i="1"/>
  <c r="AM85" i="1"/>
  <c r="AM76" i="1"/>
  <c r="AM71" i="1"/>
  <c r="AL109" i="1"/>
  <c r="AL95" i="1"/>
  <c r="AL90" i="1"/>
  <c r="AL85" i="1"/>
  <c r="AL76" i="1"/>
  <c r="AL71" i="1"/>
  <c r="AB109" i="1"/>
  <c r="AB95" i="1"/>
  <c r="AB90" i="1"/>
  <c r="AB85" i="1"/>
  <c r="AB76" i="1"/>
  <c r="AB71" i="1"/>
  <c r="S90" i="1"/>
  <c r="R90" i="1"/>
  <c r="Q90" i="1"/>
  <c r="N90" i="1"/>
  <c r="M90" i="1"/>
  <c r="L90" i="1"/>
  <c r="S85" i="1"/>
  <c r="R85" i="1"/>
  <c r="Q85" i="1"/>
  <c r="N85" i="1"/>
  <c r="M85" i="1"/>
  <c r="L85" i="1"/>
  <c r="S76" i="1"/>
  <c r="R76" i="1"/>
  <c r="Q76" i="1"/>
  <c r="N76" i="1"/>
  <c r="M76" i="1"/>
  <c r="L76" i="1"/>
  <c r="J76" i="1"/>
  <c r="S71" i="1"/>
  <c r="R71" i="1"/>
  <c r="Q71" i="1"/>
  <c r="N71" i="1"/>
  <c r="M71" i="1"/>
  <c r="L71" i="1"/>
  <c r="AB57" i="1" l="1"/>
  <c r="AB24" i="1" s="1"/>
  <c r="AM57" i="1"/>
  <c r="AL57" i="1"/>
  <c r="AL23" i="1" s="1"/>
  <c r="AL18" i="1" s="1"/>
  <c r="AL111" i="1" s="1"/>
  <c r="AB23" i="1"/>
  <c r="AB18" i="1" s="1"/>
  <c r="AB111" i="1" s="1"/>
  <c r="AM23" i="1"/>
  <c r="AM18" i="1" s="1"/>
  <c r="AM24" i="1"/>
  <c r="AP104" i="1"/>
  <c r="AO104" i="1"/>
  <c r="AP99" i="1"/>
  <c r="AO99" i="1"/>
  <c r="AL24" i="1" l="1"/>
  <c r="AO66" i="1"/>
  <c r="AO90" i="1"/>
  <c r="AO76" i="1"/>
  <c r="AP90" i="1"/>
  <c r="AO58" i="1"/>
  <c r="AO85" i="1"/>
  <c r="AP85" i="1"/>
  <c r="AP58" i="1"/>
  <c r="AP76" i="1"/>
  <c r="AP71" i="1"/>
  <c r="AO71" i="1"/>
  <c r="O98" i="1"/>
  <c r="O97" i="1"/>
  <c r="O96" i="1"/>
  <c r="O94" i="1"/>
  <c r="O93" i="1"/>
  <c r="O92" i="1"/>
  <c r="O91" i="1"/>
  <c r="O89" i="1"/>
  <c r="O88" i="1"/>
  <c r="O87" i="1"/>
  <c r="O86" i="1"/>
  <c r="O84" i="1"/>
  <c r="O83" i="1"/>
  <c r="O82" i="1"/>
  <c r="O81" i="1"/>
  <c r="O80" i="1"/>
  <c r="O79" i="1"/>
  <c r="O78" i="1"/>
  <c r="O77" i="1"/>
  <c r="O72" i="1"/>
  <c r="O68" i="1"/>
  <c r="O67" i="1"/>
  <c r="K59" i="1"/>
  <c r="K60" i="1"/>
  <c r="K61" i="1"/>
  <c r="K62" i="1"/>
  <c r="O90" i="1" l="1"/>
  <c r="O58" i="1"/>
  <c r="K110" i="1"/>
  <c r="O109" i="1"/>
  <c r="O85" i="1"/>
  <c r="O71" i="1"/>
  <c r="O76" i="1"/>
  <c r="O95" i="1"/>
  <c r="V99" i="1"/>
  <c r="O99" i="1"/>
  <c r="O66" i="1"/>
  <c r="V66" i="1"/>
  <c r="V58" i="1"/>
  <c r="V90" i="1"/>
  <c r="V85" i="1"/>
  <c r="V76" i="1"/>
  <c r="V71" i="1"/>
  <c r="D24" i="1"/>
  <c r="D23" i="1"/>
  <c r="K72" i="1" l="1"/>
  <c r="P72" i="1"/>
  <c r="P68" i="1"/>
  <c r="V104" i="1" l="1"/>
  <c r="W66" i="1"/>
  <c r="K67" i="1"/>
  <c r="K66" i="1" s="1"/>
  <c r="U66" i="1"/>
  <c r="U104" i="1"/>
  <c r="Z104" i="1"/>
  <c r="S95" i="1"/>
  <c r="R95" i="1"/>
  <c r="Q95" i="1"/>
  <c r="N95" i="1"/>
  <c r="M95" i="1"/>
  <c r="L95" i="1"/>
  <c r="J95" i="1"/>
  <c r="P96" i="1"/>
  <c r="P97" i="1"/>
  <c r="P98" i="1"/>
  <c r="O104" i="1" l="1"/>
  <c r="O57" i="1" s="1"/>
  <c r="K104" i="1"/>
  <c r="W104" i="1"/>
  <c r="X104" i="1"/>
  <c r="P67" i="1"/>
  <c r="K98" i="1"/>
  <c r="K97" i="1"/>
  <c r="K96" i="1"/>
  <c r="Y104" i="1"/>
  <c r="O23" i="1" l="1"/>
  <c r="O18" i="1" s="1"/>
  <c r="O24" i="1"/>
  <c r="T104" i="1"/>
  <c r="P104" i="1" l="1"/>
  <c r="U99" i="1" l="1"/>
  <c r="AP95" i="1"/>
  <c r="J90" i="1"/>
  <c r="P92" i="1"/>
  <c r="P93" i="1"/>
  <c r="P94" i="1"/>
  <c r="P87" i="1"/>
  <c r="P88" i="1"/>
  <c r="P89" i="1"/>
  <c r="J85" i="1"/>
  <c r="P79" i="1"/>
  <c r="P80" i="1"/>
  <c r="P81" i="1"/>
  <c r="P82" i="1"/>
  <c r="P83" i="1"/>
  <c r="P84" i="1"/>
  <c r="Z99" i="1" l="1"/>
  <c r="Z95" i="1"/>
  <c r="K83" i="1"/>
  <c r="K81" i="1"/>
  <c r="K79" i="1"/>
  <c r="K89" i="1"/>
  <c r="K87" i="1"/>
  <c r="K94" i="1"/>
  <c r="K100" i="1"/>
  <c r="K99" i="1" s="1"/>
  <c r="AO95" i="1"/>
  <c r="V95" i="1"/>
  <c r="Y95" i="1"/>
  <c r="W99" i="1" l="1"/>
  <c r="X99" i="1"/>
  <c r="Y99" i="1"/>
  <c r="U95" i="1"/>
  <c r="K82" i="1"/>
  <c r="K93" i="1"/>
  <c r="K88" i="1"/>
  <c r="K92" i="1"/>
  <c r="K80" i="1"/>
  <c r="K84" i="1"/>
  <c r="W95" i="1"/>
  <c r="X95" i="1"/>
  <c r="T95" i="1"/>
  <c r="P100" i="1" l="1"/>
  <c r="P99" i="1" s="1"/>
  <c r="T99" i="1"/>
  <c r="K95" i="1"/>
  <c r="P95" i="1"/>
  <c r="I24" i="1" l="1"/>
  <c r="H24" i="1"/>
  <c r="I23" i="1"/>
  <c r="H23" i="1"/>
  <c r="S109" i="1" l="1"/>
  <c r="S57" i="1" s="1"/>
  <c r="R109" i="1"/>
  <c r="R57" i="1" s="1"/>
  <c r="Q109" i="1"/>
  <c r="Q57" i="1" s="1"/>
  <c r="N109" i="1"/>
  <c r="N57" i="1" s="1"/>
  <c r="M109" i="1"/>
  <c r="M57" i="1" s="1"/>
  <c r="L109" i="1"/>
  <c r="L57" i="1" s="1"/>
  <c r="J109" i="1"/>
  <c r="J57" i="1" s="1"/>
  <c r="J23" i="1" l="1"/>
  <c r="J18" i="1" s="1"/>
  <c r="J24" i="1"/>
  <c r="N23" i="1"/>
  <c r="N18" i="1" s="1"/>
  <c r="N24" i="1"/>
  <c r="L23" i="1"/>
  <c r="L18" i="1" s="1"/>
  <c r="L24" i="1"/>
  <c r="M23" i="1"/>
  <c r="M18" i="1" s="1"/>
  <c r="M24" i="1"/>
  <c r="Q23" i="1"/>
  <c r="Q18" i="1" s="1"/>
  <c r="Q24" i="1"/>
  <c r="R23" i="1"/>
  <c r="R18" i="1" s="1"/>
  <c r="R24" i="1"/>
  <c r="S23" i="1"/>
  <c r="S18" i="1" s="1"/>
  <c r="S24" i="1"/>
  <c r="AO109" i="1"/>
  <c r="AO57" i="1" s="1"/>
  <c r="Z90" i="1"/>
  <c r="AO23" i="1" l="1"/>
  <c r="X90" i="1"/>
  <c r="Y90" i="1"/>
  <c r="U90" i="1"/>
  <c r="W90" i="1" l="1"/>
  <c r="T90" i="1"/>
  <c r="AO34" i="1"/>
  <c r="P91" i="1" l="1"/>
  <c r="P90" i="1" s="1"/>
  <c r="K91" i="1"/>
  <c r="K90" i="1" s="1"/>
  <c r="AP109" i="1" l="1"/>
  <c r="V109" i="1"/>
  <c r="V57" i="1" s="1"/>
  <c r="V23" i="1" l="1"/>
  <c r="X109" i="1"/>
  <c r="Z109" i="1"/>
  <c r="U109" i="1" l="1"/>
  <c r="W109" i="1"/>
  <c r="Y109" i="1"/>
  <c r="K109" i="1" l="1"/>
  <c r="T109" i="1"/>
  <c r="P110" i="1" l="1"/>
  <c r="P109" i="1" s="1"/>
  <c r="U85" i="1" l="1"/>
  <c r="Z85" i="1"/>
  <c r="P78" i="1"/>
  <c r="Z76" i="1" l="1"/>
  <c r="K78" i="1"/>
  <c r="Y85" i="1"/>
  <c r="Y76" i="1"/>
  <c r="U76" i="1"/>
  <c r="X85" i="1"/>
  <c r="X76" i="1" l="1"/>
  <c r="K86" i="1"/>
  <c r="K85" i="1" s="1"/>
  <c r="W85" i="1"/>
  <c r="T85" i="1"/>
  <c r="W76" i="1"/>
  <c r="T76" i="1"/>
  <c r="P86" i="1" l="1"/>
  <c r="P85" i="1" s="1"/>
  <c r="K77" i="1"/>
  <c r="K76" i="1" s="1"/>
  <c r="P77" i="1"/>
  <c r="P76" i="1" s="1"/>
  <c r="P61" i="1" l="1"/>
  <c r="P62" i="1"/>
  <c r="Z58" i="1" l="1"/>
  <c r="Z71" i="1"/>
  <c r="W71" i="1"/>
  <c r="X71" i="1"/>
  <c r="Y71" i="1"/>
  <c r="L35" i="1"/>
  <c r="U71" i="1"/>
  <c r="U58" i="1"/>
  <c r="U57" i="1" s="1"/>
  <c r="P59" i="1"/>
  <c r="X58" i="1" l="1"/>
  <c r="X57" i="1" s="1"/>
  <c r="W58" i="1"/>
  <c r="W57" i="1" s="1"/>
  <c r="Y58" i="1"/>
  <c r="X23" i="1" l="1"/>
  <c r="W23" i="1"/>
  <c r="W18" i="1" s="1"/>
  <c r="W24" i="1"/>
  <c r="U23" i="1"/>
  <c r="U18" i="1" s="1"/>
  <c r="U24" i="1"/>
  <c r="P60" i="1"/>
  <c r="T58" i="1"/>
  <c r="K58" i="1"/>
  <c r="P58" i="1" l="1"/>
  <c r="T71" i="1" l="1"/>
  <c r="P71" i="1" l="1"/>
  <c r="K71" i="1"/>
  <c r="K57" i="1" s="1"/>
  <c r="K23" i="1" l="1"/>
  <c r="K18" i="1" s="1"/>
  <c r="Z26" i="1"/>
  <c r="Z27" i="1"/>
  <c r="Z28" i="1"/>
  <c r="Z29" i="1"/>
  <c r="Z30" i="1"/>
  <c r="Z31" i="1"/>
  <c r="Z20" i="1" s="1"/>
  <c r="Z32" i="1"/>
  <c r="Z33" i="1"/>
  <c r="Z34" i="1"/>
  <c r="Z35" i="1"/>
  <c r="Z36" i="1"/>
  <c r="Z37" i="1"/>
  <c r="X26" i="1"/>
  <c r="X27" i="1"/>
  <c r="X28" i="1"/>
  <c r="X29" i="1"/>
  <c r="X30" i="1"/>
  <c r="X31" i="1"/>
  <c r="X20" i="1" s="1"/>
  <c r="X32" i="1"/>
  <c r="X33" i="1"/>
  <c r="X34" i="1"/>
  <c r="X35" i="1"/>
  <c r="X36" i="1"/>
  <c r="X37" i="1"/>
  <c r="Z25" i="1"/>
  <c r="X25" i="1"/>
  <c r="V26" i="1"/>
  <c r="V27" i="1"/>
  <c r="V28" i="1"/>
  <c r="V29" i="1"/>
  <c r="V30" i="1"/>
  <c r="V31" i="1"/>
  <c r="V20" i="1" s="1"/>
  <c r="V32" i="1"/>
  <c r="V33" i="1"/>
  <c r="V34" i="1"/>
  <c r="V35" i="1"/>
  <c r="V36" i="1"/>
  <c r="V37" i="1"/>
  <c r="V25" i="1"/>
  <c r="K24" i="1" l="1"/>
  <c r="X24" i="1"/>
  <c r="X19" i="1"/>
  <c r="X18" i="1"/>
  <c r="Z19" i="1"/>
  <c r="V24" i="1"/>
  <c r="V19" i="1"/>
  <c r="V18" i="1" s="1"/>
  <c r="AP37" i="1"/>
  <c r="AP36" i="1"/>
  <c r="AP35" i="1"/>
  <c r="AP34" i="1"/>
  <c r="AP33" i="1"/>
  <c r="AP32" i="1"/>
  <c r="AP31" i="1"/>
  <c r="AP20" i="1" s="1"/>
  <c r="AP30" i="1"/>
  <c r="AP29" i="1"/>
  <c r="AP28" i="1"/>
  <c r="AP27" i="1"/>
  <c r="AP26" i="1"/>
  <c r="AP25" i="1"/>
  <c r="AO25" i="1"/>
  <c r="AO26" i="1"/>
  <c r="AO27" i="1"/>
  <c r="AO28" i="1"/>
  <c r="AO29" i="1"/>
  <c r="AO30" i="1"/>
  <c r="AO31" i="1"/>
  <c r="AO20" i="1" s="1"/>
  <c r="AO32" i="1"/>
  <c r="AO33" i="1"/>
  <c r="AO35" i="1"/>
  <c r="AO36" i="1"/>
  <c r="AO37" i="1"/>
  <c r="AO19" i="1" l="1"/>
  <c r="AO18" i="1" s="1"/>
  <c r="AO111" i="1" s="1"/>
  <c r="AO24" i="1"/>
  <c r="AP19" i="1"/>
  <c r="AP66" i="1" l="1"/>
  <c r="AP57" i="1" s="1"/>
  <c r="AP23" i="1" l="1"/>
  <c r="AP18" i="1" s="1"/>
  <c r="AP24" i="1"/>
  <c r="Z66" i="1"/>
  <c r="Z57" i="1" s="1"/>
  <c r="Z23" i="1" l="1"/>
  <c r="Z18" i="1" s="1"/>
  <c r="Z24" i="1"/>
  <c r="AP111" i="1"/>
  <c r="Y66" i="1"/>
  <c r="Y57" i="1" s="1"/>
  <c r="Y23" i="1" l="1"/>
  <c r="Y18" i="1" s="1"/>
  <c r="Y24" i="1"/>
  <c r="P69" i="1"/>
  <c r="P66" i="1" s="1"/>
  <c r="P57" i="1" s="1"/>
  <c r="T66" i="1"/>
  <c r="T57" i="1" s="1"/>
  <c r="T23" i="1" l="1"/>
  <c r="T18" i="1" s="1"/>
  <c r="T24" i="1"/>
  <c r="P23" i="1"/>
  <c r="P18" i="1" s="1"/>
  <c r="P24" i="1"/>
  <c r="AD111" i="1" l="1"/>
</calcChain>
</file>

<file path=xl/sharedStrings.xml><?xml version="1.0" encoding="utf-8"?>
<sst xmlns="http://schemas.openxmlformats.org/spreadsheetml/2006/main" count="972" uniqueCount="260">
  <si>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</si>
  <si>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</si>
  <si>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</si>
  <si>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</si>
  <si>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</si>
  <si>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</si>
  <si>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</si>
  <si>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</si>
  <si>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</si>
  <si>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</si>
  <si>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</si>
  <si>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</si>
  <si>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</si>
  <si>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</si>
  <si>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</si>
  <si>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</si>
  <si>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</si>
  <si>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</si>
  <si>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</si>
  <si>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</si>
  <si>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</si>
  <si>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</si>
  <si>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</si>
  <si>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</si>
  <si>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</si>
  <si>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</si>
  <si>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</si>
  <si>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</si>
  <si>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</si>
  <si>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</si>
  <si>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</si>
  <si>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</si>
  <si>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</si>
  <si>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нд</t>
  </si>
  <si>
    <t>И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</si>
  <si>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</si>
  <si>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</si>
  <si>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</si>
  <si>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</si>
  <si>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</si>
  <si>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</si>
  <si>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</si>
  <si>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</si>
  <si>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</si>
  <si>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</si>
  <si>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</si>
  <si>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</si>
  <si>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</si>
  <si>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</si>
  <si>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</si>
  <si>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</si>
  <si>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</si>
  <si>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</si>
  <si>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</si>
  <si>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</si>
  <si>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</si>
  <si>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</si>
  <si>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</si>
  <si>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</si>
  <si>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</si>
  <si>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</si>
  <si>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</si>
  <si>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</si>
  <si>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</si>
  <si>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</si>
  <si>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</si>
  <si>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</si>
  <si>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</si>
  <si>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</si>
  <si>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</si>
  <si>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</si>
  <si>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</si>
  <si>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</si>
  <si>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</si>
  <si>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</si>
  <si>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</si>
  <si>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</si>
  <si>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</si>
  <si>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</si>
  <si>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</si>
  <si>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</si>
  <si>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</si>
  <si>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</si>
  <si>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</si>
  <si>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</si>
  <si>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</si>
  <si>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</si>
  <si>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</si>
  <si>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</si>
  <si>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</si>
  <si>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 xml:space="preserve"> 
Предложение по корректировке утвержденного плана</t>
  </si>
  <si>
    <t>G_Z0804-109</t>
  </si>
  <si>
    <t>29.7</t>
  </si>
  <si>
    <t>29.8</t>
  </si>
  <si>
    <t>29.9</t>
  </si>
  <si>
    <t>от 28.06. 2016 г. №728</t>
  </si>
  <si>
    <t>Монтаж системы видеонаблюдения</t>
  </si>
  <si>
    <t>2018</t>
  </si>
  <si>
    <t>2020</t>
  </si>
  <si>
    <t>2021</t>
  </si>
  <si>
    <t xml:space="preserve">Утвержденный план </t>
  </si>
  <si>
    <t>Утвержденный план</t>
  </si>
  <si>
    <t>Итого за период реализации инвестиционной программы
(Утвержденный план)</t>
  </si>
  <si>
    <t>Н</t>
  </si>
  <si>
    <t>Пожарно-охранная сигнализация</t>
  </si>
  <si>
    <t xml:space="preserve">Покупка и монтаж системы учета рабочего времени </t>
  </si>
  <si>
    <t xml:space="preserve"> Монтаж охранной сигнализации в г. Спасске</t>
  </si>
  <si>
    <t>K_O0804-1203</t>
  </si>
  <si>
    <t>Монтаж пожарной системы и системы оповещения в г. Спасске</t>
  </si>
  <si>
    <t>K_O0804-1204</t>
  </si>
  <si>
    <t>Монтаж системы видеонаблюдения в г.Спасске</t>
  </si>
  <si>
    <t>K_V0804-920</t>
  </si>
  <si>
    <t>Покупка и монтаж системы учета рабочего времени в г.Спасске</t>
  </si>
  <si>
    <t>K_Y0804-1120</t>
  </si>
  <si>
    <t>K_A0804-1104</t>
  </si>
  <si>
    <t xml:space="preserve">2025 год </t>
  </si>
  <si>
    <t>2025</t>
  </si>
  <si>
    <t>2019</t>
  </si>
  <si>
    <t>2026</t>
  </si>
  <si>
    <t xml:space="preserve"> Монтаж охранной сигнализации в  р.п. Сапожок</t>
  </si>
  <si>
    <t>L_O0804-1207</t>
  </si>
  <si>
    <t>Монтаж пожарной системы и системы оповещения в  р.п. Сапожок</t>
  </si>
  <si>
    <t>L_O0804-1208</t>
  </si>
  <si>
    <t xml:space="preserve"> Монтаж охранной сигнализации в р.п. Сараи</t>
  </si>
  <si>
    <t>L_O0804-1209</t>
  </si>
  <si>
    <t>Монтаж пожарной системы и системы оповещения в  р.п. Сараи</t>
  </si>
  <si>
    <t>L_O0804-1210</t>
  </si>
  <si>
    <t xml:space="preserve"> Монтаж охранной сигнализации в г. Кораблино</t>
  </si>
  <si>
    <t>L_O0804-1211</t>
  </si>
  <si>
    <t>Монтаж пожарной системы и системы оповещения в г. Кораблино</t>
  </si>
  <si>
    <t>L_O0804-1212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</si>
  <si>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</si>
  <si>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</si>
  <si>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</si>
  <si>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</si>
  <si>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</si>
  <si>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</si>
  <si>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</si>
  <si>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L_Y0804-1122</t>
  </si>
  <si>
    <t>Покупка и монтаж системы учета рабочего времени в р.п. Сараи</t>
  </si>
  <si>
    <t>L_Y0804-1123</t>
  </si>
  <si>
    <t>Покупка и монтаж системы учета рабочего времени в г. Кораблино</t>
  </si>
  <si>
    <t>L_Y0804-1124</t>
  </si>
  <si>
    <t>Поставка и монтаж электронной очереди</t>
  </si>
  <si>
    <t>Поставка и монтаж интерактивного оборудования</t>
  </si>
  <si>
    <t>L_I0804-1502</t>
  </si>
  <si>
    <t>Поставка и монтаж электронной очереди в р.п. Шилово</t>
  </si>
  <si>
    <t>L_O0804-1407</t>
  </si>
  <si>
    <t>Поставка и монтаж электронной очереди в г. Михайлов</t>
  </si>
  <si>
    <t>L_O0804-1408</t>
  </si>
  <si>
    <t>Поставка и монтаж автоматизированной  системы Видеоконсультант (12 шт)</t>
  </si>
  <si>
    <t>L_O0804-403</t>
  </si>
  <si>
    <t>L_O0804-404</t>
  </si>
  <si>
    <t>L_C0804-704</t>
  </si>
  <si>
    <t>Покупка принтеров (6 шт.)</t>
  </si>
  <si>
    <t>Покупка многофункционального устройства (2 шт.)</t>
  </si>
  <si>
    <t>Приобретение и установка интеллектуальных систем учета</t>
  </si>
  <si>
    <t xml:space="preserve">2026 год </t>
  </si>
  <si>
    <t>M_O0804-405</t>
  </si>
  <si>
    <t>2027</t>
  </si>
  <si>
    <t xml:space="preserve">2027 год </t>
  </si>
  <si>
    <t>2028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</si>
  <si>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</si>
  <si>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</si>
  <si>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</si>
  <si>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</si>
  <si>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</si>
  <si>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</si>
  <si>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Стоимость проекта скорректированас учетом актуализацией цен на недвижимость по Рязанской области и ИПЦ.</t>
  </si>
  <si>
    <t>Стоимость проекта скорректирована в связи с актуализацией КП и ИПЦ.</t>
  </si>
  <si>
    <t xml:space="preserve">2028 год </t>
  </si>
  <si>
    <t>O_O0804-406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</si>
  <si>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</si>
  <si>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</si>
  <si>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</si>
  <si>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</si>
  <si>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</si>
  <si>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</si>
  <si>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O_K0804-1703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</si>
  <si>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</si>
  <si>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</si>
  <si>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</si>
  <si>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2029</t>
  </si>
  <si>
    <t>Поставка коммутаторов (12 шт.)</t>
  </si>
  <si>
    <t>Стоимость проекта скорректирована в связи с актуализацией КП и ИПЦ</t>
  </si>
  <si>
    <t>29.10</t>
  </si>
  <si>
    <t>29.11</t>
  </si>
  <si>
    <t>Факт</t>
  </si>
  <si>
    <t>O_M0804-5</t>
  </si>
  <si>
    <t>O_M0804-7</t>
  </si>
  <si>
    <t>O_M0804-8</t>
  </si>
  <si>
    <t>29.12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</si>
  <si>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2025 год</t>
    </r>
  </si>
  <si>
    <t xml:space="preserve">Фактический объем освоения капитальных вложений на 01.01. 2024 года, млн рублей 
(без НДС) </t>
  </si>
  <si>
    <t>План на 01.01.2024</t>
  </si>
  <si>
    <t>План 
на 01.01.2025 года</t>
  </si>
  <si>
    <t xml:space="preserve">Предложение по корректировке утвержденного плана 
на 01.01.2025 года </t>
  </si>
  <si>
    <t>Освоение капитальных вложений 2024 года в прогнозных ценах соответствующих лет, млн рублей (без НДС)</t>
  </si>
  <si>
    <t xml:space="preserve">2029 год </t>
  </si>
  <si>
    <t>2030 год</t>
  </si>
  <si>
    <t>P_M0804-12</t>
  </si>
  <si>
    <t>P_M0804-13</t>
  </si>
  <si>
    <t>P_M0804-14</t>
  </si>
  <si>
    <t>P_M0804-15</t>
  </si>
  <si>
    <t>P_M0804-16</t>
  </si>
  <si>
    <t>P_M0804-17</t>
  </si>
  <si>
    <t>P_M0804-18</t>
  </si>
  <si>
    <t>P_M0804-19</t>
  </si>
  <si>
    <t>P_M0804-20</t>
  </si>
  <si>
    <t>Внедрение импортозамещаемой версии «ЕИБД»</t>
  </si>
  <si>
    <t xml:space="preserve">Поставка серверной лицензии ALDPro </t>
  </si>
  <si>
    <t xml:space="preserve">Поставка клиентских лицензий ALDPro </t>
  </si>
  <si>
    <t>Поставка серверных лицензий AlterOS</t>
  </si>
  <si>
    <t>Поставка серверных лицензий AstraLinux</t>
  </si>
  <si>
    <t>Поставка лицензий на программное обеспечение  "Альфа М"  Alter Linux Crossgrade</t>
  </si>
  <si>
    <t>Поставка лицензий на отечественную систему управления базами данных (с 2026 г.)</t>
  </si>
  <si>
    <t>Поставка и монтаж электронной очереди в г. Шацк</t>
  </si>
  <si>
    <t>P_O0804-1410</t>
  </si>
  <si>
    <t>Поставка и монтаж терминала Скиф (2 шт.)</t>
  </si>
  <si>
    <t>P_I0804-1509</t>
  </si>
  <si>
    <t>Поставка и монтаж терминала автоматизированного ввода данных (9 шт.)</t>
  </si>
  <si>
    <t>P_I0804-1510</t>
  </si>
  <si>
    <t>Поставка детских интерактивных столов (3 шт.)</t>
  </si>
  <si>
    <t>P_I0804-1511</t>
  </si>
  <si>
    <t>P_K0804-1704</t>
  </si>
  <si>
    <t>P_K0804-1705</t>
  </si>
  <si>
    <t>P_K0804-1706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</si>
  <si>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</si>
  <si>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</si>
  <si>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</si>
  <si>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</si>
  <si>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коммутаторов уровня ядра (3 шт.)</t>
  </si>
  <si>
    <t>Поставка аппаратно-программных комплексов шифрования средней производительностью (2 шт.)</t>
  </si>
  <si>
    <t>Поставка аппаратно-программных комплексов шифрования малой производительностью (27 шт.)</t>
  </si>
  <si>
    <t>Увеличение стоимости в связи с увеличением объема работ</t>
  </si>
  <si>
    <t>Отказ от приобретения здания в г. Кораблино</t>
  </si>
  <si>
    <t>Стоимость проекта скорректирована в связи с актуализацией КП и ИПЦ.  Увеличино кол-во приобретаемых АРМов с 40 до 60 шт. в 2025-2027 гг.</t>
  </si>
  <si>
    <t>Стоимость проекта скорректирована в связи с актуализацией КП и ИПЦ. Увеличино кол-во приобретаемых ноутбуков с 10 до 15 шт.</t>
  </si>
  <si>
    <t>Отказ от реализации проекта в связи с отказом от покупки здания в г. Кораблино</t>
  </si>
  <si>
    <t>Пренос срока реализации проекта с 2026 г. на 2025 г. в связи с производственной необходимостью</t>
  </si>
  <si>
    <t>Новый проект. Пролизводственная необходимость</t>
  </si>
  <si>
    <t xml:space="preserve">Стоимость проекта скорректирована в связи с актуализацией КП и ИПЦ. </t>
  </si>
  <si>
    <t>Исполнение требований 522-ФЗ. Реализация проекта продлена до 2030г.  Стоимость проекта скорректирована в связи с актуализацией КП и ИПЦ, скорректированно количество приборов учета, необходимых к установке</t>
  </si>
  <si>
    <t>Поставка лицензий на систему обеспечения безопасности сетевой инфраструктуры</t>
  </si>
  <si>
    <t>Поставка лицензий для системы резервного копирования (2026 г.)</t>
  </si>
  <si>
    <t>Перенос части обязательств по договору 2024 г. на 2025 г.</t>
  </si>
  <si>
    <t>Новый проект. Выполнение директива Правительства Российской Федерации от 14.04.2021 № 3438п-П13</t>
  </si>
  <si>
    <t>Новый проект.   Исполнение «Стратегии цифровой трансформации» группы «РусГидро» на период 2022-2024 годы с перспективой до 2030 года, утвержденной решением Совета директоров ПАО «РусГидро» от 30.05.2024 (протокол от 31.05.2024 № 374) (Стратегия).</t>
  </si>
  <si>
    <t>Новый проект. Обеспечение компании необходимыми вычислительными мощностями
и  повышение гибкости управления и распределения вычислительных мощностей.</t>
  </si>
  <si>
    <t xml:space="preserve">Новый проект. Приведение клиентских офисов компании к 
требованиям Стандарта обслуживания клиентов. 
Дооснащение  клинтских офисов системой электронных очередей.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</si>
  <si>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 xml:space="preserve">Новый проект. Указ Президента Российской Федерации от 01.05.2022 № 250 "О дополнительных мерах по обеспечению информационной безопасности Российской Федерации" </t>
  </si>
  <si>
    <t>Поставка дисковой полки</t>
  </si>
  <si>
    <t>O_M0804-6</t>
  </si>
  <si>
    <t>1.2.4</t>
  </si>
  <si>
    <t>Прочие инвестиционные проекты, всего, в том числе:</t>
  </si>
  <si>
    <t>1.5</t>
  </si>
  <si>
    <t>Покупка АРМ  (220 шт.)</t>
  </si>
  <si>
    <t>Покупка ноутбуков (15 шт.)</t>
  </si>
  <si>
    <t xml:space="preserve"> Внедрение программного модуля  Единый личный кабинет клиента</t>
  </si>
  <si>
    <t xml:space="preserve">                                                                                                                                                                                                                            Утвержденные плановые значения показателей приведены в соответствии с  приказом ГУ "РЭК" Рязанской области №2-ип от 06.09.2024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</si>
</sst>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000"/>
    <numFmt numFmtId="168" formatCode="0.0000000000"/>
    <numFmt numFmtId="169" formatCode="0.0000"/>
    <numFmt numFmtId="170" formatCode="#,##0.000000000"/>
    <numFmt numFmtId="171" formatCode="0.00000000"/>
    <numFmt numFmtId="172" formatCode="0.0000000"/>
    <numFmt numFmtId="173" formatCode="_-* #,##0_р_._-;\-* #,##0_р_._-;_-* &quot;-&quot;_р_._-;_-@_-"/>
    <numFmt numFmtId="174" formatCode="_-* #,##0.00&quot;р.&quot;_-;\-* #,##0.00&quot;р.&quot;_-;_-* &quot;-&quot;??&quot;р.&quot;_-;_-@_-"/>
    <numFmt numFmtId="175" formatCode="&quot;$&quot;#,##0_);[Red]\(&quot;$&quot;#,##0\)"/>
    <numFmt numFmtId="176" formatCode="_(* #,##0.00_);_(* \(#,##0.00\);_(* &quot;-&quot;??_);_(@_)"/>
    <numFmt numFmtId="177" formatCode="_-* #,##0_$_-;\-* #,##0_$_-;_-* &quot;-&quot;_$_-;_-@_-"/>
    <numFmt numFmtId="178" formatCode="_-* #,##0.00_$_-;\-* #,##0.00_$_-;_-* &quot;-&quot;??_$_-;_-@_-"/>
    <numFmt numFmtId="179" formatCode="_-* #,##0.00&quot;$&quot;_-;\-* #,##0.00&quot;$&quot;_-;_-* &quot;-&quot;??&quot;$&quot;_-;_-@_-"/>
    <numFmt numFmtId="180" formatCode="_-* #,##0.00[$€-1]_-;\-* #,##0.00[$€-1]_-;_-* &quot;-&quot;??[$€-1]_-"/>
    <numFmt numFmtId="181" formatCode="General_)"/>
    <numFmt numFmtId="182" formatCode="0_)"/>
    <numFmt numFmtId="183" formatCode="_-* #,##0.00_р_._-;\-* #,##0.00_р_._-;_-* \-??_р_._-;_-@_-"/>
    <numFmt numFmtId="184" formatCode="&quot; &quot;#,##0.00&quot;    &quot;;&quot;-&quot;#,##0.00&quot;    &quot;;&quot; -&quot;#&quot;    &quot;;@&quot; &quot;"/>
    <numFmt numFmtId="185" formatCode="0.000000"/>
    <numFmt numFmtId="186" formatCode="0.00000000000"/>
    <numFmt numFmtId="187" formatCode="#,##0.00000"/>
    <numFmt numFmtId="188" formatCode="#,##0.0000000"/>
    <numFmt numFmtId="189" formatCode="#,##0.00000000"/>
    <numFmt numFmtId="190" formatCode="0.00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Courier"/>
      <family val="1"/>
      <charset val="204"/>
    </font>
    <font>
      <sz val="10"/>
      <name val="NTHarmonica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24">
    <xf numFmtId="0" fontId="0" fillId="0" borderId="0"/>
    <xf numFmtId="0" fontId="4" fillId="0" borderId="0"/>
    <xf numFmtId="0" fontId="7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3" applyNumberFormat="0" applyAlignment="0" applyProtection="0"/>
    <xf numFmtId="0" fontId="18" fillId="21" borderId="14" applyNumberFormat="0" applyAlignment="0" applyProtection="0"/>
    <xf numFmtId="0" fontId="19" fillId="21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2" borderId="19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20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21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7" fillId="0" borderId="0"/>
    <xf numFmtId="0" fontId="27" fillId="0" borderId="0"/>
    <xf numFmtId="176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4" fillId="0" borderId="0" applyFill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4" fillId="0" borderId="0"/>
    <xf numFmtId="0" fontId="4" fillId="0" borderId="0"/>
    <xf numFmtId="0" fontId="28" fillId="0" borderId="0"/>
    <xf numFmtId="0" fontId="1" fillId="0" borderId="0"/>
    <xf numFmtId="0" fontId="50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21" applyNumberFormat="0" applyFill="0" applyAlignment="0" applyProtection="0"/>
    <xf numFmtId="180" fontId="33" fillId="0" borderId="0" applyFont="0" applyFill="0" applyBorder="0" applyAlignment="0" applyProtection="0"/>
    <xf numFmtId="179" fontId="27" fillId="0" borderId="0" applyFont="0" applyFill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5" borderId="0" applyNumberFormat="0" applyBorder="0" applyAlignment="0" applyProtection="0"/>
    <xf numFmtId="0" fontId="27" fillId="0" borderId="0"/>
    <xf numFmtId="174" fontId="43" fillId="0" borderId="0">
      <protection locked="0"/>
    </xf>
    <xf numFmtId="0" fontId="33" fillId="0" borderId="0"/>
    <xf numFmtId="0" fontId="33" fillId="0" borderId="0"/>
    <xf numFmtId="0" fontId="33" fillId="0" borderId="0"/>
    <xf numFmtId="0" fontId="40" fillId="0" borderId="0"/>
    <xf numFmtId="164" fontId="4" fillId="0" borderId="0" applyFont="0" applyFill="0" applyBorder="0" applyAlignment="0" applyProtection="0"/>
    <xf numFmtId="183" fontId="44" fillId="0" borderId="0" applyFill="0" applyBorder="0" applyAlignment="0" applyProtection="0"/>
    <xf numFmtId="173" fontId="5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28" fillId="0" borderId="0"/>
    <xf numFmtId="182" fontId="53" fillId="0" borderId="0"/>
    <xf numFmtId="0" fontId="4" fillId="0" borderId="0"/>
    <xf numFmtId="0" fontId="57" fillId="0" borderId="0"/>
    <xf numFmtId="0" fontId="4" fillId="0" borderId="0"/>
    <xf numFmtId="0" fontId="4" fillId="0" borderId="0"/>
    <xf numFmtId="0" fontId="26" fillId="23" borderId="0" applyNumberFormat="0" applyBorder="0" applyAlignment="0" applyProtection="0"/>
    <xf numFmtId="181" fontId="44" fillId="0" borderId="24">
      <protection locked="0"/>
    </xf>
    <xf numFmtId="0" fontId="49" fillId="0" borderId="0" applyNumberFormat="0">
      <alignment horizontal="left"/>
    </xf>
    <xf numFmtId="0" fontId="47" fillId="0" borderId="0"/>
    <xf numFmtId="0" fontId="17" fillId="8" borderId="13" applyNumberFormat="0" applyAlignment="0" applyProtection="0"/>
    <xf numFmtId="0" fontId="20" fillId="0" borderId="15" applyNumberFormat="0" applyFill="0" applyAlignment="0" applyProtection="0"/>
    <xf numFmtId="175" fontId="46" fillId="0" borderId="0" applyFont="0" applyFill="0" applyBorder="0" applyAlignment="0" applyProtection="0"/>
    <xf numFmtId="0" fontId="24" fillId="22" borderId="19" applyNumberFormat="0" applyAlignment="0" applyProtection="0"/>
    <xf numFmtId="0" fontId="15" fillId="19" borderId="0" applyNumberFormat="0" applyBorder="0" applyAlignment="0" applyProtection="0"/>
    <xf numFmtId="0" fontId="15" fillId="16" borderId="0" applyNumberFormat="0" applyBorder="0" applyAlignment="0" applyProtection="0"/>
    <xf numFmtId="0" fontId="15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45" fillId="0" borderId="0">
      <protection locked="0"/>
    </xf>
    <xf numFmtId="174" fontId="43" fillId="0" borderId="0">
      <protection locked="0"/>
    </xf>
    <xf numFmtId="0" fontId="16" fillId="0" borderId="0"/>
    <xf numFmtId="0" fontId="42" fillId="0" borderId="0"/>
    <xf numFmtId="0" fontId="16" fillId="0" borderId="0"/>
    <xf numFmtId="0" fontId="33" fillId="0" borderId="0"/>
    <xf numFmtId="0" fontId="41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4" fillId="24" borderId="20" applyNumberFormat="0" applyFont="0" applyAlignment="0" applyProtection="0"/>
    <xf numFmtId="0" fontId="38" fillId="26" borderId="0" applyNumberFormat="0" applyBorder="0" applyAlignment="0" applyProtection="0"/>
    <xf numFmtId="0" fontId="27" fillId="0" borderId="0"/>
    <xf numFmtId="0" fontId="4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1" fillId="0" borderId="0"/>
    <xf numFmtId="0" fontId="28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26" fillId="23" borderId="0" applyNumberFormat="0" applyBorder="0" applyAlignment="0" applyProtection="0"/>
    <xf numFmtId="0" fontId="39" fillId="27" borderId="0" applyNumberFormat="0" applyBorder="0" applyAlignment="0" applyProtection="0"/>
    <xf numFmtId="181" fontId="52" fillId="29" borderId="24"/>
    <xf numFmtId="0" fontId="51" fillId="0" borderId="25" applyBorder="0">
      <alignment horizontal="center" vertical="center" wrapText="1"/>
    </xf>
    <xf numFmtId="0" fontId="18" fillId="21" borderId="14" applyNumberFormat="0" applyAlignment="0" applyProtection="0"/>
    <xf numFmtId="0" fontId="14" fillId="24" borderId="20" applyNumberFormat="0" applyFont="0" applyAlignment="0" applyProtection="0"/>
    <xf numFmtId="0" fontId="46" fillId="0" borderId="23"/>
    <xf numFmtId="0" fontId="22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35" fillId="5" borderId="0" applyNumberFormat="0" applyBorder="0" applyAlignment="0" applyProtection="0"/>
    <xf numFmtId="0" fontId="31" fillId="0" borderId="0" applyNumberFormat="0" applyFill="0" applyBorder="0" applyAlignment="0" applyProtection="0"/>
    <xf numFmtId="175" fontId="46" fillId="0" borderId="0" applyFont="0" applyFill="0" applyBorder="0" applyAlignment="0" applyProtection="0"/>
    <xf numFmtId="178" fontId="27" fillId="0" borderId="0" applyFont="0" applyFill="0" applyBorder="0" applyAlignment="0" applyProtection="0"/>
    <xf numFmtId="0" fontId="19" fillId="21" borderId="13" applyNumberFormat="0" applyAlignment="0" applyProtection="0"/>
    <xf numFmtId="0" fontId="30" fillId="4" borderId="0" applyNumberFormat="0" applyBorder="0" applyAlignment="0" applyProtection="0"/>
    <xf numFmtId="0" fontId="15" fillId="18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46" fillId="28" borderId="0"/>
    <xf numFmtId="0" fontId="45" fillId="0" borderId="0">
      <protection locked="0"/>
    </xf>
    <xf numFmtId="0" fontId="16" fillId="0" borderId="0"/>
    <xf numFmtId="174" fontId="43" fillId="0" borderId="0">
      <protection locked="0"/>
    </xf>
    <xf numFmtId="0" fontId="16" fillId="0" borderId="0"/>
    <xf numFmtId="0" fontId="16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6" fillId="0" borderId="0"/>
    <xf numFmtId="164" fontId="5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0"/>
    <xf numFmtId="0" fontId="4" fillId="0" borderId="0"/>
    <xf numFmtId="0" fontId="4" fillId="0" borderId="0"/>
    <xf numFmtId="0" fontId="4" fillId="0" borderId="0"/>
    <xf numFmtId="0" fontId="41" fillId="0" borderId="0"/>
    <xf numFmtId="0" fontId="4" fillId="0" borderId="0"/>
    <xf numFmtId="0" fontId="1" fillId="0" borderId="0"/>
    <xf numFmtId="0" fontId="26" fillId="23" borderId="0" applyNumberFormat="0" applyBorder="0" applyAlignment="0" applyProtection="0"/>
    <xf numFmtId="174" fontId="4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48" fillId="0" borderId="0"/>
    <xf numFmtId="0" fontId="26" fillId="23" borderId="0" applyNumberFormat="0" applyBorder="0" applyAlignment="0" applyProtection="0"/>
    <xf numFmtId="0" fontId="21" fillId="0" borderId="16" applyNumberFormat="0" applyFill="0" applyAlignment="0" applyProtection="0"/>
    <xf numFmtId="184" fontId="56" fillId="0" borderId="0"/>
    <xf numFmtId="177" fontId="27" fillId="0" borderId="0" applyFont="0" applyFill="0" applyBorder="0" applyAlignment="0" applyProtection="0"/>
    <xf numFmtId="0" fontId="15" fillId="20" borderId="0" applyNumberFormat="0" applyBorder="0" applyAlignment="0" applyProtection="0"/>
    <xf numFmtId="0" fontId="15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43" fillId="0" borderId="22">
      <protection locked="0"/>
    </xf>
    <xf numFmtId="0" fontId="44" fillId="0" borderId="0"/>
    <xf numFmtId="0" fontId="16" fillId="0" borderId="0"/>
    <xf numFmtId="0" fontId="42" fillId="0" borderId="0"/>
    <xf numFmtId="0" fontId="33" fillId="0" borderId="0"/>
    <xf numFmtId="0" fontId="42" fillId="0" borderId="0"/>
    <xf numFmtId="0" fontId="42" fillId="0" borderId="0"/>
    <xf numFmtId="164" fontId="14" fillId="0" borderId="0" applyFont="0" applyFill="0" applyBorder="0" applyAlignment="0" applyProtection="0"/>
    <xf numFmtId="164" fontId="4" fillId="0" borderId="0" applyFont="0" applyFill="0" applyBorder="0" applyAlignment="0" applyProtection="0"/>
    <xf numFmtId="4" fontId="55" fillId="30" borderId="0" applyBorder="0">
      <alignment horizontal="right"/>
    </xf>
    <xf numFmtId="4" fontId="55" fillId="30" borderId="2" applyFont="0" applyBorder="0">
      <alignment horizontal="right"/>
    </xf>
    <xf numFmtId="0" fontId="37" fillId="2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174" fontId="43" fillId="0" borderId="0">
      <protection locked="0"/>
    </xf>
    <xf numFmtId="0" fontId="41" fillId="0" borderId="0"/>
  </cellStyleXfs>
  <cellXfs count="147">
    <xf numFmtId="0" fontId="0" fillId="0" borderId="0" xfId="0"/>
    <xf numFmtId="2" fontId="11" fillId="2" borderId="0" xfId="0" applyNumberFormat="1" applyFont="1" applyFill="1"/>
    <xf numFmtId="0" fontId="4" fillId="2" borderId="0" xfId="0" applyFont="1" applyFill="1"/>
    <xf numFmtId="0" fontId="6" fillId="2" borderId="0" xfId="0" applyFont="1" applyFill="1" applyAlignment="1"/>
    <xf numFmtId="0" fontId="8" fillId="2" borderId="0" xfId="2" applyFont="1" applyFill="1" applyAlignment="1">
      <alignment vertical="center"/>
    </xf>
    <xf numFmtId="0" fontId="9" fillId="2" borderId="0" xfId="2" applyFont="1" applyFill="1" applyAlignment="1">
      <alignment vertical="top"/>
    </xf>
    <xf numFmtId="2" fontId="4" fillId="2" borderId="0" xfId="0" applyNumberFormat="1" applyFont="1" applyFill="1"/>
    <xf numFmtId="168" fontId="4" fillId="2" borderId="0" xfId="0" applyNumberFormat="1" applyFont="1" applyFill="1"/>
    <xf numFmtId="0" fontId="5" fillId="2" borderId="0" xfId="0" applyFont="1" applyFill="1" applyAlignment="1"/>
    <xf numFmtId="0" fontId="4" fillId="2" borderId="0" xfId="0" applyFont="1" applyFill="1" applyAlignment="1"/>
    <xf numFmtId="0" fontId="11" fillId="2" borderId="0" xfId="0" applyFont="1" applyFill="1"/>
    <xf numFmtId="0" fontId="4" fillId="0" borderId="0" xfId="0" applyFont="1" applyFill="1"/>
    <xf numFmtId="2" fontId="4" fillId="0" borderId="0" xfId="0" applyNumberFormat="1" applyFont="1" applyFill="1"/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170" fontId="4" fillId="0" borderId="0" xfId="0" applyNumberFormat="1" applyFont="1" applyFill="1"/>
    <xf numFmtId="171" fontId="4" fillId="0" borderId="0" xfId="0" applyNumberFormat="1" applyFont="1" applyFill="1"/>
    <xf numFmtId="168" fontId="4" fillId="0" borderId="0" xfId="0" applyNumberFormat="1" applyFont="1" applyFill="1"/>
    <xf numFmtId="167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1" fontId="11" fillId="0" borderId="0" xfId="0" applyNumberFormat="1" applyFont="1" applyFill="1" applyBorder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textRotation="90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72" fontId="4" fillId="0" borderId="0" xfId="0" applyNumberFormat="1" applyFont="1" applyFill="1"/>
    <xf numFmtId="2" fontId="11" fillId="0" borderId="0" xfId="0" applyNumberFormat="1" applyFont="1" applyFill="1"/>
    <xf numFmtId="169" fontId="4" fillId="0" borderId="0" xfId="0" applyNumberFormat="1" applyFont="1" applyFill="1"/>
    <xf numFmtId="169" fontId="36" fillId="0" borderId="0" xfId="0" applyNumberFormat="1" applyFont="1" applyFill="1"/>
    <xf numFmtId="0" fontId="36" fillId="0" borderId="0" xfId="0" applyFont="1" applyFill="1"/>
    <xf numFmtId="169" fontId="11" fillId="0" borderId="0" xfId="0" applyNumberFormat="1" applyFont="1" applyFill="1"/>
    <xf numFmtId="0" fontId="11" fillId="0" borderId="0" xfId="0" applyFont="1" applyFill="1"/>
    <xf numFmtId="2" fontId="11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2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49" fontId="4" fillId="0" borderId="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743" applyNumberFormat="1" applyFont="1" applyFill="1" applyBorder="1" applyAlignment="1">
      <alignment horizontal="center" vertical="center" wrapText="1"/>
    </xf>
    <xf numFmtId="0" fontId="13" fillId="0" borderId="2" xfId="2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743" applyNumberFormat="1" applyFont="1" applyFill="1" applyBorder="1" applyAlignment="1">
      <alignment horizontal="center" vertical="center" wrapText="1"/>
    </xf>
    <xf numFmtId="0" fontId="9" fillId="0" borderId="2" xfId="2" applyNumberFormat="1" applyFont="1" applyFill="1" applyBorder="1" applyAlignment="1">
      <alignment horizontal="center" vertical="center"/>
    </xf>
    <xf numFmtId="0" fontId="4" fillId="0" borderId="2" xfId="743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center" vertical="center"/>
    </xf>
    <xf numFmtId="0" fontId="13" fillId="0" borderId="4" xfId="2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5" xfId="2485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4" fontId="9" fillId="0" borderId="2" xfId="2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85" fontId="11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186" fontId="4" fillId="0" borderId="0" xfId="0" applyNumberFormat="1" applyFont="1" applyFill="1"/>
    <xf numFmtId="0" fontId="4" fillId="0" borderId="2" xfId="259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11" fillId="0" borderId="2" xfId="2590" applyNumberFormat="1" applyFont="1" applyFill="1" applyBorder="1" applyAlignment="1">
      <alignment horizontal="center" vertical="center" wrapText="1"/>
    </xf>
    <xf numFmtId="2" fontId="4" fillId="0" borderId="2" xfId="2590" applyNumberFormat="1" applyFont="1" applyFill="1" applyBorder="1" applyAlignment="1">
      <alignment horizontal="center" vertical="center" wrapText="1"/>
    </xf>
    <xf numFmtId="0" fontId="4" fillId="0" borderId="0" xfId="2590" applyFont="1" applyFill="1"/>
    <xf numFmtId="0" fontId="4" fillId="2" borderId="0" xfId="2590" applyFont="1" applyFill="1"/>
    <xf numFmtId="4" fontId="4" fillId="0" borderId="0" xfId="0" applyNumberFormat="1" applyFont="1" applyFill="1"/>
    <xf numFmtId="187" fontId="4" fillId="0" borderId="0" xfId="0" applyNumberFormat="1" applyFont="1" applyFill="1"/>
    <xf numFmtId="188" fontId="4" fillId="0" borderId="0" xfId="0" applyNumberFormat="1" applyFont="1" applyFill="1"/>
    <xf numFmtId="189" fontId="4" fillId="0" borderId="0" xfId="0" applyNumberFormat="1" applyFont="1" applyFill="1"/>
    <xf numFmtId="190" fontId="4" fillId="0" borderId="0" xfId="0" applyNumberFormat="1" applyFont="1" applyFill="1"/>
    <xf numFmtId="172" fontId="6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 wrapText="1"/>
    </xf>
    <xf numFmtId="49" fontId="9" fillId="0" borderId="12" xfId="2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left" vertical="center" wrapText="1"/>
    </xf>
    <xf numFmtId="0" fontId="58" fillId="0" borderId="2" xfId="743" applyNumberFormat="1" applyFont="1" applyFill="1" applyBorder="1" applyAlignment="1">
      <alignment horizontal="center" vertical="center" wrapText="1"/>
    </xf>
    <xf numFmtId="49" fontId="5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4" xfId="0" applyFont="1" applyFill="1" applyBorder="1" applyAlignment="1">
      <alignment horizontal="left" vertical="center" wrapText="1"/>
    </xf>
    <xf numFmtId="0" fontId="58" fillId="0" borderId="4" xfId="1" applyFont="1" applyFill="1" applyBorder="1" applyAlignment="1">
      <alignment horizontal="center" vertical="center" wrapText="1"/>
    </xf>
    <xf numFmtId="0" fontId="60" fillId="0" borderId="2" xfId="2" applyNumberFormat="1" applyFont="1" applyFill="1" applyBorder="1" applyAlignment="1">
      <alignment horizontal="left" vertical="center" wrapText="1"/>
    </xf>
    <xf numFmtId="0" fontId="60" fillId="0" borderId="2" xfId="2" applyFont="1" applyFill="1" applyBorder="1" applyAlignment="1">
      <alignment horizontal="left" vertical="center" wrapText="1"/>
    </xf>
    <xf numFmtId="0" fontId="58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3" fillId="0" borderId="12" xfId="2" applyNumberFormat="1" applyFont="1" applyFill="1" applyBorder="1" applyAlignment="1">
      <alignment horizontal="center" vertical="center"/>
    </xf>
    <xf numFmtId="0" fontId="9" fillId="2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" fontId="11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</cellXfs>
  <cellStyles count="2624">
    <cellStyle name="?" xfId="2520"/>
    <cellStyle name="_Copy of ДРСК_1" xfId="2613"/>
    <cellStyle name="_ЕСУ приложения (проект 27_07_09)(v" xfId="2582"/>
    <cellStyle name="_ИП 17032006" xfId="2581"/>
    <cellStyle name="_ИП 2009-2011_ОДОБР ПРАВ-ВОМ_09.04.09" xfId="2519"/>
    <cellStyle name="_ИП 2010-2012 ДИПП_07 05 09" xfId="2484"/>
    <cellStyle name="_ИП СО 2006-2010 отпр 22 01 07" xfId="2612"/>
    <cellStyle name="_ИП ФСК 10_10_07 куцанкиной" xfId="2580"/>
    <cellStyle name="_ИП ФСК на 2008-2012 17 12 071" xfId="2579"/>
    <cellStyle name="_Источники финансирования ИП РусГидро 2010-2012" xfId="2518"/>
    <cellStyle name="_ИсточникиИП_2010" xfId="2611"/>
    <cellStyle name="_Копия Прил 2(Показатели ИП)" xfId="2578"/>
    <cellStyle name="_Прил1-1 (МГИ) (Дубинину) 22 01 07" xfId="2577"/>
    <cellStyle name="_Программа СО 7-09 для СД от 29 марта" xfId="2517"/>
    <cellStyle name="_Расшифровка по приоритетам_МРСК 2" xfId="2483"/>
    <cellStyle name="_Сб-macro 2020" xfId="2482"/>
    <cellStyle name="_СО 2006-2010  Прил1-1 (Дубинину)" xfId="2610"/>
    <cellStyle name="_Табл П2-5 (вар18-10-2006)" xfId="2576"/>
    <cellStyle name="_Фин расчеты на 2009г" xfId="2575"/>
    <cellStyle name="_Фин расчеты на 2009г по БП" xfId="2516"/>
    <cellStyle name="_Фин расчеты на 2009г по БП_16.02.09" xfId="2609"/>
    <cellStyle name="_Фин-экон. план 2009" xfId="2574"/>
    <cellStyle name="”ќђќ‘ћ‚›‰" xfId="2573"/>
    <cellStyle name="”љ‘ђћ‚ђќќ›‰" xfId="2515"/>
    <cellStyle name="„…ќ…†ќ›‰" xfId="2481"/>
    <cellStyle name="=C:\WINNT35\SYSTEM32\COMMAND.COM" xfId="2480"/>
    <cellStyle name="=C:\WINNT35\SYSTEM32\COMMAND.COM 2" xfId="2608"/>
    <cellStyle name="=C:\WINNT35\SYSTEM32\COMMAND.COM 3" xfId="2572"/>
    <cellStyle name="‡ђѓћ‹ћ‚ћљ1" xfId="2571"/>
    <cellStyle name="‡ђѓћ‹ћ‚ћљ2" xfId="2514"/>
    <cellStyle name="’ћѓћ‚›‰" xfId="2607"/>
    <cellStyle name="1Normal" xfId="2570"/>
    <cellStyle name="20% - Accent1" xfId="2569"/>
    <cellStyle name="20% - Accent2" xfId="2513"/>
    <cellStyle name="20% - Accent3" xfId="2479"/>
    <cellStyle name="20% - Accent4" xfId="2478"/>
    <cellStyle name="20% - Accent5" xfId="2606"/>
    <cellStyle name="20% - Accent6" xfId="2568"/>
    <cellStyle name="20% - Акцент1 2" xfId="3"/>
    <cellStyle name="20% - Акцент1 3" xfId="2512"/>
    <cellStyle name="20% - Акцент2 2" xfId="4"/>
    <cellStyle name="20% - Акцент2 3" xfId="2567"/>
    <cellStyle name="20% - Акцент3 2" xfId="5"/>
    <cellStyle name="20% - Акцент3 3" xfId="2511"/>
    <cellStyle name="20% - Акцент4 2" xfId="6"/>
    <cellStyle name="20% - Акцент4 3" xfId="2605"/>
    <cellStyle name="20% - Акцент5 2" xfId="7"/>
    <cellStyle name="20% - Акцент5 3" xfId="2566"/>
    <cellStyle name="20% - Акцент6 2" xfId="8"/>
    <cellStyle name="20% - Акцент6 3" xfId="2604"/>
    <cellStyle name="40% - Accent1" xfId="2565"/>
    <cellStyle name="40% - Accent2" xfId="2564"/>
    <cellStyle name="40% - Accent3" xfId="2510"/>
    <cellStyle name="40% - Accent4" xfId="2477"/>
    <cellStyle name="40% - Accent5" xfId="2476"/>
    <cellStyle name="40% - Accent6" xfId="2603"/>
    <cellStyle name="40% - Акцент1 2" xfId="9"/>
    <cellStyle name="40% - Акцент1 3" xfId="2563"/>
    <cellStyle name="40% - Акцент2 2" xfId="10"/>
    <cellStyle name="40% - Акцент2 3" xfId="2602"/>
    <cellStyle name="40% - Акцент3 2" xfId="11"/>
    <cellStyle name="40% - Акцент3 3" xfId="2562"/>
    <cellStyle name="40% - Акцент4 2" xfId="12"/>
    <cellStyle name="40% - Акцент4 3" xfId="2475"/>
    <cellStyle name="40% - Акцент5 2" xfId="13"/>
    <cellStyle name="40% - Акцент5 3" xfId="2474"/>
    <cellStyle name="40% - Акцент6 2" xfId="14"/>
    <cellStyle name="40% - Акцент6 3" xfId="2561"/>
    <cellStyle name="60% - Accent1" xfId="2560"/>
    <cellStyle name="60% - Accent2" xfId="2509"/>
    <cellStyle name="60% - Accent3" xfId="2601"/>
    <cellStyle name="60% - Accent4" xfId="2559"/>
    <cellStyle name="60% - Accent5" xfId="2558"/>
    <cellStyle name="60% - Accent6" xfId="2508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Accent1" xfId="2557"/>
    <cellStyle name="Accent2" xfId="2556"/>
    <cellStyle name="Accent3" xfId="2507"/>
    <cellStyle name="Accent4" xfId="2473"/>
    <cellStyle name="Accent5" xfId="2472"/>
    <cellStyle name="Accent6" xfId="2600"/>
    <cellStyle name="Bad" xfId="2555"/>
    <cellStyle name="Calculation" xfId="2554"/>
    <cellStyle name="Check Cell" xfId="2506"/>
    <cellStyle name="Comma [0]_laroux" xfId="2599"/>
    <cellStyle name="Comma_laroux" xfId="2553"/>
    <cellStyle name="Currency [0]" xfId="2552"/>
    <cellStyle name="Currency [0] 2" xfId="2505"/>
    <cellStyle name="Currency_laroux" xfId="2471"/>
    <cellStyle name="Euro" xfId="2470"/>
    <cellStyle name="Excel Built-in Comma" xfId="2598"/>
    <cellStyle name="Explanatory Text" xfId="2551"/>
    <cellStyle name="Good" xfId="2550"/>
    <cellStyle name="Heading 1" xfId="2504"/>
    <cellStyle name="Heading 2" xfId="2597"/>
    <cellStyle name="Heading 3" xfId="2549"/>
    <cellStyle name="Heading 4" xfId="2548"/>
    <cellStyle name="Input" xfId="2503"/>
    <cellStyle name="Linked Cell" xfId="2469"/>
    <cellStyle name="Neutral" xfId="2596"/>
    <cellStyle name="Norma11l" xfId="2547"/>
    <cellStyle name="Normal 2" xfId="21"/>
    <cellStyle name="Normal_ASUS" xfId="2502"/>
    <cellStyle name="Normal1" xfId="2595"/>
    <cellStyle name="Note" xfId="2546"/>
    <cellStyle name="Output" xfId="2545"/>
    <cellStyle name="Price_Body" xfId="2501"/>
    <cellStyle name="Title" xfId="2468"/>
    <cellStyle name="Total" xfId="2467"/>
    <cellStyle name="Warning Text" xfId="2594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Беззащитный" xfId="2500"/>
    <cellStyle name="Ввод  2" xfId="28"/>
    <cellStyle name="Вывод 2" xfId="29"/>
    <cellStyle name="Вычисление 2" xfId="30"/>
    <cellStyle name="Гиперссылка 2" xfId="2466"/>
    <cellStyle name="Денежный 5" xfId="2593"/>
    <cellStyle name="Заголовок 1 2" xfId="31"/>
    <cellStyle name="Заголовок 2 2" xfId="32"/>
    <cellStyle name="Заголовок 3 2" xfId="33"/>
    <cellStyle name="Заголовок 4 2" xfId="34"/>
    <cellStyle name="ЗаголовокСтолбца" xfId="2544"/>
    <cellStyle name="Защитный" xfId="2543"/>
    <cellStyle name="Итог 2" xfId="35"/>
    <cellStyle name="Контрольная ячейка 2" xfId="36"/>
    <cellStyle name="Название 2" xfId="37"/>
    <cellStyle name="Нейтральный 2" xfId="38"/>
    <cellStyle name="Нейтральный 2 2" xfId="2541"/>
    <cellStyle name="Нейтральный 2 3" xfId="2542"/>
    <cellStyle name="Нейтральный 3" xfId="2499"/>
    <cellStyle name="Нейтральный 4" xfId="2592"/>
    <cellStyle name="Обычный" xfId="0" builtinId="0"/>
    <cellStyle name="Обычный 10" xfId="743"/>
    <cellStyle name="Обычный 11" xfId="2540"/>
    <cellStyle name="Обычный 12" xfId="2498"/>
    <cellStyle name="Обычный 12 2" xfId="39"/>
    <cellStyle name="Обычный 13" xfId="2465"/>
    <cellStyle name="Обычный 14" xfId="2591"/>
    <cellStyle name="Обычный 15" xfId="2539"/>
    <cellStyle name="Обычный 16" xfId="2538"/>
    <cellStyle name="Обычный 17" xfId="744"/>
    <cellStyle name="Обычный 18" xfId="2485"/>
    <cellStyle name="Обычный 2" xfId="40"/>
    <cellStyle name="Обычный 2 2" xfId="2590"/>
    <cellStyle name="Обычный 2 26 2" xfId="41"/>
    <cellStyle name="Обычный 2 3" xfId="2537"/>
    <cellStyle name="Обычный 2 4" xfId="2496"/>
    <cellStyle name="Обычный 2 5" xfId="2464"/>
    <cellStyle name="Обычный 2 6" xfId="2497"/>
    <cellStyle name="Обычный 2_НБГЭС_Формы к Приказу1069 под ИП_18.01.11 v3" xfId="2463"/>
    <cellStyle name="Обычный 29" xfId="2589"/>
    <cellStyle name="Обычный 3" xfId="1"/>
    <cellStyle name="Обычный 3 2" xfId="42"/>
    <cellStyle name="Обычный 3 2 2" xfId="2495"/>
    <cellStyle name="Обычный 3 2 2 2" xfId="43"/>
    <cellStyle name="Обычный 3 2 3" xfId="2536"/>
    <cellStyle name="Обычный 3 21" xfId="44"/>
    <cellStyle name="Обычный 4" xfId="45"/>
    <cellStyle name="Обычный 4 2" xfId="46"/>
    <cellStyle name="Обычный 4 2 2" xfId="2462"/>
    <cellStyle name="Обычный 4 2 3" xfId="2494"/>
    <cellStyle name="Обычный 4 3" xfId="2588"/>
    <cellStyle name="Обычный 4 4" xfId="2534"/>
    <cellStyle name="Обычный 4 5" xfId="2535"/>
    <cellStyle name="Обычный 5" xfId="47"/>
    <cellStyle name="Обычный 5 2" xfId="2493"/>
    <cellStyle name="Обычный 5 29" xfId="2587"/>
    <cellStyle name="Обычный 5 3" xfId="2532"/>
    <cellStyle name="Обычный 5 4" xfId="2533"/>
    <cellStyle name="Обычный 6" xfId="48"/>
    <cellStyle name="Обычный 6 10" xfId="401"/>
    <cellStyle name="Обычный 6 10 2" xfId="1089"/>
    <cellStyle name="Обычный 6 11" xfId="1431"/>
    <cellStyle name="Обычный 6 12" xfId="1432"/>
    <cellStyle name="Обычный 6 13" xfId="2115"/>
    <cellStyle name="Обычный 6 14" xfId="746"/>
    <cellStyle name="Обычный 6 15" xfId="2531"/>
    <cellStyle name="Обычный 6 2" xfId="49"/>
    <cellStyle name="Обычный 6 2 10" xfId="50"/>
    <cellStyle name="Обычный 6 2 10 2" xfId="403"/>
    <cellStyle name="Обычный 6 2 10 2 2" xfId="1090"/>
    <cellStyle name="Обычный 6 2 10 3" xfId="1433"/>
    <cellStyle name="Обычный 6 2 10 4" xfId="1434"/>
    <cellStyle name="Обычный 6 2 10 5" xfId="2116"/>
    <cellStyle name="Обычный 6 2 10 6" xfId="748"/>
    <cellStyle name="Обычный 6 2 11" xfId="402"/>
    <cellStyle name="Обычный 6 2 11 2" xfId="1091"/>
    <cellStyle name="Обычный 6 2 12" xfId="1435"/>
    <cellStyle name="Обычный 6 2 13" xfId="1436"/>
    <cellStyle name="Обычный 6 2 14" xfId="2117"/>
    <cellStyle name="Обычный 6 2 15" xfId="747"/>
    <cellStyle name="Обычный 6 2 2" xfId="51"/>
    <cellStyle name="Обычный 6 2 2 10" xfId="404"/>
    <cellStyle name="Обычный 6 2 2 10 2" xfId="1092"/>
    <cellStyle name="Обычный 6 2 2 11" xfId="1437"/>
    <cellStyle name="Обычный 6 2 2 12" xfId="1438"/>
    <cellStyle name="Обычный 6 2 2 13" xfId="2118"/>
    <cellStyle name="Обычный 6 2 2 14" xfId="749"/>
    <cellStyle name="Обычный 6 2 2 2" xfId="52"/>
    <cellStyle name="Обычный 6 2 2 2 10" xfId="2119"/>
    <cellStyle name="Обычный 6 2 2 2 11" xfId="750"/>
    <cellStyle name="Обычный 6 2 2 2 2" xfId="53"/>
    <cellStyle name="Обычный 6 2 2 2 2 10" xfId="751"/>
    <cellStyle name="Обычный 6 2 2 2 2 2" xfId="54"/>
    <cellStyle name="Обычный 6 2 2 2 2 2 2" xfId="55"/>
    <cellStyle name="Обычный 6 2 2 2 2 2 2 2" xfId="56"/>
    <cellStyle name="Обычный 6 2 2 2 2 2 2 2 2" xfId="409"/>
    <cellStyle name="Обычный 6 2 2 2 2 2 2 2 2 2" xfId="1093"/>
    <cellStyle name="Обычный 6 2 2 2 2 2 2 2 3" xfId="1439"/>
    <cellStyle name="Обычный 6 2 2 2 2 2 2 2 4" xfId="1440"/>
    <cellStyle name="Обычный 6 2 2 2 2 2 2 2 5" xfId="2120"/>
    <cellStyle name="Обычный 6 2 2 2 2 2 2 2 6" xfId="754"/>
    <cellStyle name="Обычный 6 2 2 2 2 2 2 3" xfId="408"/>
    <cellStyle name="Обычный 6 2 2 2 2 2 2 3 2" xfId="1094"/>
    <cellStyle name="Обычный 6 2 2 2 2 2 2 4" xfId="1441"/>
    <cellStyle name="Обычный 6 2 2 2 2 2 2 5" xfId="1442"/>
    <cellStyle name="Обычный 6 2 2 2 2 2 2 6" xfId="2121"/>
    <cellStyle name="Обычный 6 2 2 2 2 2 2 7" xfId="753"/>
    <cellStyle name="Обычный 6 2 2 2 2 2 3" xfId="57"/>
    <cellStyle name="Обычный 6 2 2 2 2 2 3 2" xfId="58"/>
    <cellStyle name="Обычный 6 2 2 2 2 2 3 2 2" xfId="411"/>
    <cellStyle name="Обычный 6 2 2 2 2 2 3 2 2 2" xfId="1095"/>
    <cellStyle name="Обычный 6 2 2 2 2 2 3 2 3" xfId="1443"/>
    <cellStyle name="Обычный 6 2 2 2 2 2 3 2 4" xfId="1444"/>
    <cellStyle name="Обычный 6 2 2 2 2 2 3 2 5" xfId="2122"/>
    <cellStyle name="Обычный 6 2 2 2 2 2 3 2 6" xfId="756"/>
    <cellStyle name="Обычный 6 2 2 2 2 2 3 3" xfId="410"/>
    <cellStyle name="Обычный 6 2 2 2 2 2 3 3 2" xfId="1096"/>
    <cellStyle name="Обычный 6 2 2 2 2 2 3 4" xfId="1445"/>
    <cellStyle name="Обычный 6 2 2 2 2 2 3 5" xfId="1446"/>
    <cellStyle name="Обычный 6 2 2 2 2 2 3 6" xfId="2123"/>
    <cellStyle name="Обычный 6 2 2 2 2 2 3 7" xfId="755"/>
    <cellStyle name="Обычный 6 2 2 2 2 2 4" xfId="59"/>
    <cellStyle name="Обычный 6 2 2 2 2 2 4 2" xfId="412"/>
    <cellStyle name="Обычный 6 2 2 2 2 2 4 2 2" xfId="1097"/>
    <cellStyle name="Обычный 6 2 2 2 2 2 4 3" xfId="1447"/>
    <cellStyle name="Обычный 6 2 2 2 2 2 4 4" xfId="1448"/>
    <cellStyle name="Обычный 6 2 2 2 2 2 4 5" xfId="2124"/>
    <cellStyle name="Обычный 6 2 2 2 2 2 4 6" xfId="757"/>
    <cellStyle name="Обычный 6 2 2 2 2 2 5" xfId="407"/>
    <cellStyle name="Обычный 6 2 2 2 2 2 5 2" xfId="1098"/>
    <cellStyle name="Обычный 6 2 2 2 2 2 6" xfId="1449"/>
    <cellStyle name="Обычный 6 2 2 2 2 2 7" xfId="1450"/>
    <cellStyle name="Обычный 6 2 2 2 2 2 8" xfId="2125"/>
    <cellStyle name="Обычный 6 2 2 2 2 2 9" xfId="752"/>
    <cellStyle name="Обычный 6 2 2 2 2 3" xfId="60"/>
    <cellStyle name="Обычный 6 2 2 2 2 3 2" xfId="61"/>
    <cellStyle name="Обычный 6 2 2 2 2 3 2 2" xfId="414"/>
    <cellStyle name="Обычный 6 2 2 2 2 3 2 2 2" xfId="1099"/>
    <cellStyle name="Обычный 6 2 2 2 2 3 2 3" xfId="1451"/>
    <cellStyle name="Обычный 6 2 2 2 2 3 2 4" xfId="1452"/>
    <cellStyle name="Обычный 6 2 2 2 2 3 2 5" xfId="2126"/>
    <cellStyle name="Обычный 6 2 2 2 2 3 2 6" xfId="759"/>
    <cellStyle name="Обычный 6 2 2 2 2 3 3" xfId="413"/>
    <cellStyle name="Обычный 6 2 2 2 2 3 3 2" xfId="1100"/>
    <cellStyle name="Обычный 6 2 2 2 2 3 4" xfId="1453"/>
    <cellStyle name="Обычный 6 2 2 2 2 3 5" xfId="1454"/>
    <cellStyle name="Обычный 6 2 2 2 2 3 6" xfId="2127"/>
    <cellStyle name="Обычный 6 2 2 2 2 3 7" xfId="758"/>
    <cellStyle name="Обычный 6 2 2 2 2 4" xfId="62"/>
    <cellStyle name="Обычный 6 2 2 2 2 4 2" xfId="63"/>
    <cellStyle name="Обычный 6 2 2 2 2 4 2 2" xfId="416"/>
    <cellStyle name="Обычный 6 2 2 2 2 4 2 2 2" xfId="1101"/>
    <cellStyle name="Обычный 6 2 2 2 2 4 2 3" xfId="1455"/>
    <cellStyle name="Обычный 6 2 2 2 2 4 2 4" xfId="1456"/>
    <cellStyle name="Обычный 6 2 2 2 2 4 2 5" xfId="2128"/>
    <cellStyle name="Обычный 6 2 2 2 2 4 2 6" xfId="761"/>
    <cellStyle name="Обычный 6 2 2 2 2 4 3" xfId="415"/>
    <cellStyle name="Обычный 6 2 2 2 2 4 3 2" xfId="1102"/>
    <cellStyle name="Обычный 6 2 2 2 2 4 4" xfId="1457"/>
    <cellStyle name="Обычный 6 2 2 2 2 4 5" xfId="1458"/>
    <cellStyle name="Обычный 6 2 2 2 2 4 6" xfId="2129"/>
    <cellStyle name="Обычный 6 2 2 2 2 4 7" xfId="760"/>
    <cellStyle name="Обычный 6 2 2 2 2 5" xfId="64"/>
    <cellStyle name="Обычный 6 2 2 2 2 5 2" xfId="417"/>
    <cellStyle name="Обычный 6 2 2 2 2 5 2 2" xfId="1103"/>
    <cellStyle name="Обычный 6 2 2 2 2 5 3" xfId="1459"/>
    <cellStyle name="Обычный 6 2 2 2 2 5 4" xfId="1460"/>
    <cellStyle name="Обычный 6 2 2 2 2 5 5" xfId="2130"/>
    <cellStyle name="Обычный 6 2 2 2 2 5 6" xfId="762"/>
    <cellStyle name="Обычный 6 2 2 2 2 6" xfId="406"/>
    <cellStyle name="Обычный 6 2 2 2 2 6 2" xfId="1104"/>
    <cellStyle name="Обычный 6 2 2 2 2 7" xfId="1461"/>
    <cellStyle name="Обычный 6 2 2 2 2 8" xfId="1462"/>
    <cellStyle name="Обычный 6 2 2 2 2 9" xfId="2131"/>
    <cellStyle name="Обычный 6 2 2 2 3" xfId="65"/>
    <cellStyle name="Обычный 6 2 2 2 3 2" xfId="66"/>
    <cellStyle name="Обычный 6 2 2 2 3 2 2" xfId="67"/>
    <cellStyle name="Обычный 6 2 2 2 3 2 2 2" xfId="420"/>
    <cellStyle name="Обычный 6 2 2 2 3 2 2 2 2" xfId="1105"/>
    <cellStyle name="Обычный 6 2 2 2 3 2 2 3" xfId="1463"/>
    <cellStyle name="Обычный 6 2 2 2 3 2 2 4" xfId="1464"/>
    <cellStyle name="Обычный 6 2 2 2 3 2 2 5" xfId="2132"/>
    <cellStyle name="Обычный 6 2 2 2 3 2 2 6" xfId="765"/>
    <cellStyle name="Обычный 6 2 2 2 3 2 3" xfId="419"/>
    <cellStyle name="Обычный 6 2 2 2 3 2 3 2" xfId="1106"/>
    <cellStyle name="Обычный 6 2 2 2 3 2 4" xfId="1465"/>
    <cellStyle name="Обычный 6 2 2 2 3 2 5" xfId="1466"/>
    <cellStyle name="Обычный 6 2 2 2 3 2 6" xfId="2133"/>
    <cellStyle name="Обычный 6 2 2 2 3 2 7" xfId="764"/>
    <cellStyle name="Обычный 6 2 2 2 3 3" xfId="68"/>
    <cellStyle name="Обычный 6 2 2 2 3 3 2" xfId="69"/>
    <cellStyle name="Обычный 6 2 2 2 3 3 2 2" xfId="422"/>
    <cellStyle name="Обычный 6 2 2 2 3 3 2 2 2" xfId="1107"/>
    <cellStyle name="Обычный 6 2 2 2 3 3 2 3" xfId="1467"/>
    <cellStyle name="Обычный 6 2 2 2 3 3 2 4" xfId="1468"/>
    <cellStyle name="Обычный 6 2 2 2 3 3 2 5" xfId="2134"/>
    <cellStyle name="Обычный 6 2 2 2 3 3 2 6" xfId="767"/>
    <cellStyle name="Обычный 6 2 2 2 3 3 3" xfId="421"/>
    <cellStyle name="Обычный 6 2 2 2 3 3 3 2" xfId="1108"/>
    <cellStyle name="Обычный 6 2 2 2 3 3 4" xfId="1469"/>
    <cellStyle name="Обычный 6 2 2 2 3 3 5" xfId="1470"/>
    <cellStyle name="Обычный 6 2 2 2 3 3 6" xfId="2135"/>
    <cellStyle name="Обычный 6 2 2 2 3 3 7" xfId="766"/>
    <cellStyle name="Обычный 6 2 2 2 3 4" xfId="70"/>
    <cellStyle name="Обычный 6 2 2 2 3 4 2" xfId="423"/>
    <cellStyle name="Обычный 6 2 2 2 3 4 2 2" xfId="1109"/>
    <cellStyle name="Обычный 6 2 2 2 3 4 3" xfId="1471"/>
    <cellStyle name="Обычный 6 2 2 2 3 4 4" xfId="1472"/>
    <cellStyle name="Обычный 6 2 2 2 3 4 5" xfId="2136"/>
    <cellStyle name="Обычный 6 2 2 2 3 4 6" xfId="768"/>
    <cellStyle name="Обычный 6 2 2 2 3 5" xfId="418"/>
    <cellStyle name="Обычный 6 2 2 2 3 5 2" xfId="1110"/>
    <cellStyle name="Обычный 6 2 2 2 3 6" xfId="1473"/>
    <cellStyle name="Обычный 6 2 2 2 3 7" xfId="1474"/>
    <cellStyle name="Обычный 6 2 2 2 3 8" xfId="2137"/>
    <cellStyle name="Обычный 6 2 2 2 3 9" xfId="763"/>
    <cellStyle name="Обычный 6 2 2 2 4" xfId="71"/>
    <cellStyle name="Обычный 6 2 2 2 4 2" xfId="72"/>
    <cellStyle name="Обычный 6 2 2 2 4 2 2" xfId="425"/>
    <cellStyle name="Обычный 6 2 2 2 4 2 2 2" xfId="1111"/>
    <cellStyle name="Обычный 6 2 2 2 4 2 3" xfId="1475"/>
    <cellStyle name="Обычный 6 2 2 2 4 2 4" xfId="1476"/>
    <cellStyle name="Обычный 6 2 2 2 4 2 5" xfId="2138"/>
    <cellStyle name="Обычный 6 2 2 2 4 2 6" xfId="770"/>
    <cellStyle name="Обычный 6 2 2 2 4 3" xfId="424"/>
    <cellStyle name="Обычный 6 2 2 2 4 3 2" xfId="1112"/>
    <cellStyle name="Обычный 6 2 2 2 4 4" xfId="1477"/>
    <cellStyle name="Обычный 6 2 2 2 4 5" xfId="1478"/>
    <cellStyle name="Обычный 6 2 2 2 4 6" xfId="2139"/>
    <cellStyle name="Обычный 6 2 2 2 4 7" xfId="769"/>
    <cellStyle name="Обычный 6 2 2 2 5" xfId="73"/>
    <cellStyle name="Обычный 6 2 2 2 5 2" xfId="74"/>
    <cellStyle name="Обычный 6 2 2 2 5 2 2" xfId="427"/>
    <cellStyle name="Обычный 6 2 2 2 5 2 2 2" xfId="1113"/>
    <cellStyle name="Обычный 6 2 2 2 5 2 3" xfId="1479"/>
    <cellStyle name="Обычный 6 2 2 2 5 2 4" xfId="1480"/>
    <cellStyle name="Обычный 6 2 2 2 5 2 5" xfId="2140"/>
    <cellStyle name="Обычный 6 2 2 2 5 2 6" xfId="772"/>
    <cellStyle name="Обычный 6 2 2 2 5 3" xfId="426"/>
    <cellStyle name="Обычный 6 2 2 2 5 3 2" xfId="1114"/>
    <cellStyle name="Обычный 6 2 2 2 5 4" xfId="1481"/>
    <cellStyle name="Обычный 6 2 2 2 5 5" xfId="1482"/>
    <cellStyle name="Обычный 6 2 2 2 5 6" xfId="2141"/>
    <cellStyle name="Обычный 6 2 2 2 5 7" xfId="771"/>
    <cellStyle name="Обычный 6 2 2 2 6" xfId="75"/>
    <cellStyle name="Обычный 6 2 2 2 6 2" xfId="428"/>
    <cellStyle name="Обычный 6 2 2 2 6 2 2" xfId="1115"/>
    <cellStyle name="Обычный 6 2 2 2 6 3" xfId="1483"/>
    <cellStyle name="Обычный 6 2 2 2 6 4" xfId="1484"/>
    <cellStyle name="Обычный 6 2 2 2 6 5" xfId="2142"/>
    <cellStyle name="Обычный 6 2 2 2 6 6" xfId="773"/>
    <cellStyle name="Обычный 6 2 2 2 7" xfId="405"/>
    <cellStyle name="Обычный 6 2 2 2 7 2" xfId="1116"/>
    <cellStyle name="Обычный 6 2 2 2 8" xfId="1485"/>
    <cellStyle name="Обычный 6 2 2 2 9" xfId="1486"/>
    <cellStyle name="Обычный 6 2 2 3" xfId="76"/>
    <cellStyle name="Обычный 6 2 2 3 10" xfId="774"/>
    <cellStyle name="Обычный 6 2 2 3 2" xfId="77"/>
    <cellStyle name="Обычный 6 2 2 3 2 2" xfId="78"/>
    <cellStyle name="Обычный 6 2 2 3 2 2 2" xfId="79"/>
    <cellStyle name="Обычный 6 2 2 3 2 2 2 2" xfId="432"/>
    <cellStyle name="Обычный 6 2 2 3 2 2 2 2 2" xfId="1117"/>
    <cellStyle name="Обычный 6 2 2 3 2 2 2 3" xfId="1487"/>
    <cellStyle name="Обычный 6 2 2 3 2 2 2 4" xfId="1488"/>
    <cellStyle name="Обычный 6 2 2 3 2 2 2 5" xfId="2143"/>
    <cellStyle name="Обычный 6 2 2 3 2 2 2 6" xfId="777"/>
    <cellStyle name="Обычный 6 2 2 3 2 2 3" xfId="431"/>
    <cellStyle name="Обычный 6 2 2 3 2 2 3 2" xfId="1118"/>
    <cellStyle name="Обычный 6 2 2 3 2 2 4" xfId="1489"/>
    <cellStyle name="Обычный 6 2 2 3 2 2 5" xfId="1490"/>
    <cellStyle name="Обычный 6 2 2 3 2 2 6" xfId="2144"/>
    <cellStyle name="Обычный 6 2 2 3 2 2 7" xfId="776"/>
    <cellStyle name="Обычный 6 2 2 3 2 3" xfId="80"/>
    <cellStyle name="Обычный 6 2 2 3 2 3 2" xfId="81"/>
    <cellStyle name="Обычный 6 2 2 3 2 3 2 2" xfId="434"/>
    <cellStyle name="Обычный 6 2 2 3 2 3 2 2 2" xfId="1119"/>
    <cellStyle name="Обычный 6 2 2 3 2 3 2 3" xfId="1491"/>
    <cellStyle name="Обычный 6 2 2 3 2 3 2 4" xfId="1492"/>
    <cellStyle name="Обычный 6 2 2 3 2 3 2 5" xfId="2145"/>
    <cellStyle name="Обычный 6 2 2 3 2 3 2 6" xfId="779"/>
    <cellStyle name="Обычный 6 2 2 3 2 3 3" xfId="433"/>
    <cellStyle name="Обычный 6 2 2 3 2 3 3 2" xfId="1120"/>
    <cellStyle name="Обычный 6 2 2 3 2 3 4" xfId="1493"/>
    <cellStyle name="Обычный 6 2 2 3 2 3 5" xfId="1494"/>
    <cellStyle name="Обычный 6 2 2 3 2 3 6" xfId="2146"/>
    <cellStyle name="Обычный 6 2 2 3 2 3 7" xfId="778"/>
    <cellStyle name="Обычный 6 2 2 3 2 4" xfId="82"/>
    <cellStyle name="Обычный 6 2 2 3 2 4 2" xfId="435"/>
    <cellStyle name="Обычный 6 2 2 3 2 4 2 2" xfId="1121"/>
    <cellStyle name="Обычный 6 2 2 3 2 4 3" xfId="1495"/>
    <cellStyle name="Обычный 6 2 2 3 2 4 4" xfId="1496"/>
    <cellStyle name="Обычный 6 2 2 3 2 4 5" xfId="2147"/>
    <cellStyle name="Обычный 6 2 2 3 2 4 6" xfId="780"/>
    <cellStyle name="Обычный 6 2 2 3 2 5" xfId="430"/>
    <cellStyle name="Обычный 6 2 2 3 2 5 2" xfId="1122"/>
    <cellStyle name="Обычный 6 2 2 3 2 6" xfId="1497"/>
    <cellStyle name="Обычный 6 2 2 3 2 7" xfId="1498"/>
    <cellStyle name="Обычный 6 2 2 3 2 8" xfId="2148"/>
    <cellStyle name="Обычный 6 2 2 3 2 9" xfId="775"/>
    <cellStyle name="Обычный 6 2 2 3 3" xfId="83"/>
    <cellStyle name="Обычный 6 2 2 3 3 2" xfId="84"/>
    <cellStyle name="Обычный 6 2 2 3 3 2 2" xfId="437"/>
    <cellStyle name="Обычный 6 2 2 3 3 2 2 2" xfId="1123"/>
    <cellStyle name="Обычный 6 2 2 3 3 2 3" xfId="1499"/>
    <cellStyle name="Обычный 6 2 2 3 3 2 4" xfId="1500"/>
    <cellStyle name="Обычный 6 2 2 3 3 2 5" xfId="2149"/>
    <cellStyle name="Обычный 6 2 2 3 3 2 6" xfId="782"/>
    <cellStyle name="Обычный 6 2 2 3 3 3" xfId="436"/>
    <cellStyle name="Обычный 6 2 2 3 3 3 2" xfId="1124"/>
    <cellStyle name="Обычный 6 2 2 3 3 4" xfId="1501"/>
    <cellStyle name="Обычный 6 2 2 3 3 5" xfId="1502"/>
    <cellStyle name="Обычный 6 2 2 3 3 6" xfId="2150"/>
    <cellStyle name="Обычный 6 2 2 3 3 7" xfId="781"/>
    <cellStyle name="Обычный 6 2 2 3 4" xfId="85"/>
    <cellStyle name="Обычный 6 2 2 3 4 2" xfId="86"/>
    <cellStyle name="Обычный 6 2 2 3 4 2 2" xfId="439"/>
    <cellStyle name="Обычный 6 2 2 3 4 2 2 2" xfId="1125"/>
    <cellStyle name="Обычный 6 2 2 3 4 2 3" xfId="1503"/>
    <cellStyle name="Обычный 6 2 2 3 4 2 4" xfId="1504"/>
    <cellStyle name="Обычный 6 2 2 3 4 2 5" xfId="2151"/>
    <cellStyle name="Обычный 6 2 2 3 4 2 6" xfId="784"/>
    <cellStyle name="Обычный 6 2 2 3 4 3" xfId="438"/>
    <cellStyle name="Обычный 6 2 2 3 4 3 2" xfId="1126"/>
    <cellStyle name="Обычный 6 2 2 3 4 4" xfId="1505"/>
    <cellStyle name="Обычный 6 2 2 3 4 5" xfId="1506"/>
    <cellStyle name="Обычный 6 2 2 3 4 6" xfId="2152"/>
    <cellStyle name="Обычный 6 2 2 3 4 7" xfId="783"/>
    <cellStyle name="Обычный 6 2 2 3 5" xfId="87"/>
    <cellStyle name="Обычный 6 2 2 3 5 2" xfId="440"/>
    <cellStyle name="Обычный 6 2 2 3 5 2 2" xfId="1127"/>
    <cellStyle name="Обычный 6 2 2 3 5 3" xfId="1507"/>
    <cellStyle name="Обычный 6 2 2 3 5 4" xfId="1508"/>
    <cellStyle name="Обычный 6 2 2 3 5 5" xfId="2153"/>
    <cellStyle name="Обычный 6 2 2 3 5 6" xfId="785"/>
    <cellStyle name="Обычный 6 2 2 3 6" xfId="429"/>
    <cellStyle name="Обычный 6 2 2 3 6 2" xfId="1128"/>
    <cellStyle name="Обычный 6 2 2 3 7" xfId="1509"/>
    <cellStyle name="Обычный 6 2 2 3 8" xfId="1510"/>
    <cellStyle name="Обычный 6 2 2 3 9" xfId="2154"/>
    <cellStyle name="Обычный 6 2 2 4" xfId="88"/>
    <cellStyle name="Обычный 6 2 2 4 10" xfId="786"/>
    <cellStyle name="Обычный 6 2 2 4 2" xfId="89"/>
    <cellStyle name="Обычный 6 2 2 4 2 2" xfId="90"/>
    <cellStyle name="Обычный 6 2 2 4 2 2 2" xfId="91"/>
    <cellStyle name="Обычный 6 2 2 4 2 2 2 2" xfId="444"/>
    <cellStyle name="Обычный 6 2 2 4 2 2 2 2 2" xfId="1129"/>
    <cellStyle name="Обычный 6 2 2 4 2 2 2 3" xfId="1511"/>
    <cellStyle name="Обычный 6 2 2 4 2 2 2 4" xfId="1512"/>
    <cellStyle name="Обычный 6 2 2 4 2 2 2 5" xfId="2155"/>
    <cellStyle name="Обычный 6 2 2 4 2 2 2 6" xfId="789"/>
    <cellStyle name="Обычный 6 2 2 4 2 2 3" xfId="443"/>
    <cellStyle name="Обычный 6 2 2 4 2 2 3 2" xfId="1130"/>
    <cellStyle name="Обычный 6 2 2 4 2 2 4" xfId="1513"/>
    <cellStyle name="Обычный 6 2 2 4 2 2 5" xfId="1514"/>
    <cellStyle name="Обычный 6 2 2 4 2 2 6" xfId="2156"/>
    <cellStyle name="Обычный 6 2 2 4 2 2 7" xfId="788"/>
    <cellStyle name="Обычный 6 2 2 4 2 3" xfId="92"/>
    <cellStyle name="Обычный 6 2 2 4 2 3 2" xfId="93"/>
    <cellStyle name="Обычный 6 2 2 4 2 3 2 2" xfId="446"/>
    <cellStyle name="Обычный 6 2 2 4 2 3 2 2 2" xfId="1131"/>
    <cellStyle name="Обычный 6 2 2 4 2 3 2 3" xfId="1515"/>
    <cellStyle name="Обычный 6 2 2 4 2 3 2 4" xfId="1516"/>
    <cellStyle name="Обычный 6 2 2 4 2 3 2 5" xfId="2157"/>
    <cellStyle name="Обычный 6 2 2 4 2 3 2 6" xfId="791"/>
    <cellStyle name="Обычный 6 2 2 4 2 3 3" xfId="445"/>
    <cellStyle name="Обычный 6 2 2 4 2 3 3 2" xfId="1132"/>
    <cellStyle name="Обычный 6 2 2 4 2 3 4" xfId="1517"/>
    <cellStyle name="Обычный 6 2 2 4 2 3 5" xfId="1518"/>
    <cellStyle name="Обычный 6 2 2 4 2 3 6" xfId="2158"/>
    <cellStyle name="Обычный 6 2 2 4 2 3 7" xfId="790"/>
    <cellStyle name="Обычный 6 2 2 4 2 4" xfId="94"/>
    <cellStyle name="Обычный 6 2 2 4 2 4 2" xfId="447"/>
    <cellStyle name="Обычный 6 2 2 4 2 4 2 2" xfId="1133"/>
    <cellStyle name="Обычный 6 2 2 4 2 4 3" xfId="1519"/>
    <cellStyle name="Обычный 6 2 2 4 2 4 4" xfId="1520"/>
    <cellStyle name="Обычный 6 2 2 4 2 4 5" xfId="2159"/>
    <cellStyle name="Обычный 6 2 2 4 2 4 6" xfId="792"/>
    <cellStyle name="Обычный 6 2 2 4 2 5" xfId="442"/>
    <cellStyle name="Обычный 6 2 2 4 2 5 2" xfId="1134"/>
    <cellStyle name="Обычный 6 2 2 4 2 6" xfId="1521"/>
    <cellStyle name="Обычный 6 2 2 4 2 7" xfId="1522"/>
    <cellStyle name="Обычный 6 2 2 4 2 8" xfId="2160"/>
    <cellStyle name="Обычный 6 2 2 4 2 9" xfId="787"/>
    <cellStyle name="Обычный 6 2 2 4 3" xfId="95"/>
    <cellStyle name="Обычный 6 2 2 4 3 2" xfId="96"/>
    <cellStyle name="Обычный 6 2 2 4 3 2 2" xfId="449"/>
    <cellStyle name="Обычный 6 2 2 4 3 2 2 2" xfId="1135"/>
    <cellStyle name="Обычный 6 2 2 4 3 2 3" xfId="1523"/>
    <cellStyle name="Обычный 6 2 2 4 3 2 4" xfId="1524"/>
    <cellStyle name="Обычный 6 2 2 4 3 2 5" xfId="2161"/>
    <cellStyle name="Обычный 6 2 2 4 3 2 6" xfId="794"/>
    <cellStyle name="Обычный 6 2 2 4 3 3" xfId="448"/>
    <cellStyle name="Обычный 6 2 2 4 3 3 2" xfId="1136"/>
    <cellStyle name="Обычный 6 2 2 4 3 4" xfId="1525"/>
    <cellStyle name="Обычный 6 2 2 4 3 5" xfId="1526"/>
    <cellStyle name="Обычный 6 2 2 4 3 6" xfId="2162"/>
    <cellStyle name="Обычный 6 2 2 4 3 7" xfId="793"/>
    <cellStyle name="Обычный 6 2 2 4 4" xfId="97"/>
    <cellStyle name="Обычный 6 2 2 4 4 2" xfId="98"/>
    <cellStyle name="Обычный 6 2 2 4 4 2 2" xfId="451"/>
    <cellStyle name="Обычный 6 2 2 4 4 2 2 2" xfId="1137"/>
    <cellStyle name="Обычный 6 2 2 4 4 2 3" xfId="1527"/>
    <cellStyle name="Обычный 6 2 2 4 4 2 4" xfId="1528"/>
    <cellStyle name="Обычный 6 2 2 4 4 2 5" xfId="2163"/>
    <cellStyle name="Обычный 6 2 2 4 4 2 6" xfId="796"/>
    <cellStyle name="Обычный 6 2 2 4 4 3" xfId="450"/>
    <cellStyle name="Обычный 6 2 2 4 4 3 2" xfId="1138"/>
    <cellStyle name="Обычный 6 2 2 4 4 4" xfId="1529"/>
    <cellStyle name="Обычный 6 2 2 4 4 5" xfId="1530"/>
    <cellStyle name="Обычный 6 2 2 4 4 6" xfId="2164"/>
    <cellStyle name="Обычный 6 2 2 4 4 7" xfId="795"/>
    <cellStyle name="Обычный 6 2 2 4 5" xfId="99"/>
    <cellStyle name="Обычный 6 2 2 4 5 2" xfId="452"/>
    <cellStyle name="Обычный 6 2 2 4 5 2 2" xfId="1139"/>
    <cellStyle name="Обычный 6 2 2 4 5 3" xfId="1531"/>
    <cellStyle name="Обычный 6 2 2 4 5 4" xfId="1532"/>
    <cellStyle name="Обычный 6 2 2 4 5 5" xfId="2165"/>
    <cellStyle name="Обычный 6 2 2 4 5 6" xfId="797"/>
    <cellStyle name="Обычный 6 2 2 4 6" xfId="441"/>
    <cellStyle name="Обычный 6 2 2 4 6 2" xfId="1140"/>
    <cellStyle name="Обычный 6 2 2 4 7" xfId="1533"/>
    <cellStyle name="Обычный 6 2 2 4 8" xfId="1534"/>
    <cellStyle name="Обычный 6 2 2 4 9" xfId="2166"/>
    <cellStyle name="Обычный 6 2 2 5" xfId="100"/>
    <cellStyle name="Обычный 6 2 2 5 2" xfId="101"/>
    <cellStyle name="Обычный 6 2 2 5 2 2" xfId="102"/>
    <cellStyle name="Обычный 6 2 2 5 2 2 2" xfId="455"/>
    <cellStyle name="Обычный 6 2 2 5 2 2 2 2" xfId="1141"/>
    <cellStyle name="Обычный 6 2 2 5 2 2 3" xfId="1535"/>
    <cellStyle name="Обычный 6 2 2 5 2 2 4" xfId="1536"/>
    <cellStyle name="Обычный 6 2 2 5 2 2 5" xfId="2167"/>
    <cellStyle name="Обычный 6 2 2 5 2 2 6" xfId="800"/>
    <cellStyle name="Обычный 6 2 2 5 2 3" xfId="454"/>
    <cellStyle name="Обычный 6 2 2 5 2 3 2" xfId="1142"/>
    <cellStyle name="Обычный 6 2 2 5 2 4" xfId="1537"/>
    <cellStyle name="Обычный 6 2 2 5 2 5" xfId="1538"/>
    <cellStyle name="Обычный 6 2 2 5 2 6" xfId="2168"/>
    <cellStyle name="Обычный 6 2 2 5 2 7" xfId="799"/>
    <cellStyle name="Обычный 6 2 2 5 3" xfId="103"/>
    <cellStyle name="Обычный 6 2 2 5 3 2" xfId="104"/>
    <cellStyle name="Обычный 6 2 2 5 3 2 2" xfId="457"/>
    <cellStyle name="Обычный 6 2 2 5 3 2 2 2" xfId="1143"/>
    <cellStyle name="Обычный 6 2 2 5 3 2 3" xfId="1539"/>
    <cellStyle name="Обычный 6 2 2 5 3 2 4" xfId="1540"/>
    <cellStyle name="Обычный 6 2 2 5 3 2 5" xfId="2169"/>
    <cellStyle name="Обычный 6 2 2 5 3 2 6" xfId="802"/>
    <cellStyle name="Обычный 6 2 2 5 3 3" xfId="456"/>
    <cellStyle name="Обычный 6 2 2 5 3 3 2" xfId="1144"/>
    <cellStyle name="Обычный 6 2 2 5 3 4" xfId="1541"/>
    <cellStyle name="Обычный 6 2 2 5 3 5" xfId="1542"/>
    <cellStyle name="Обычный 6 2 2 5 3 6" xfId="2170"/>
    <cellStyle name="Обычный 6 2 2 5 3 7" xfId="801"/>
    <cellStyle name="Обычный 6 2 2 5 4" xfId="105"/>
    <cellStyle name="Обычный 6 2 2 5 4 2" xfId="458"/>
    <cellStyle name="Обычный 6 2 2 5 4 2 2" xfId="1145"/>
    <cellStyle name="Обычный 6 2 2 5 4 3" xfId="1543"/>
    <cellStyle name="Обычный 6 2 2 5 4 4" xfId="1544"/>
    <cellStyle name="Обычный 6 2 2 5 4 5" xfId="2171"/>
    <cellStyle name="Обычный 6 2 2 5 4 6" xfId="803"/>
    <cellStyle name="Обычный 6 2 2 5 5" xfId="453"/>
    <cellStyle name="Обычный 6 2 2 5 5 2" xfId="1146"/>
    <cellStyle name="Обычный 6 2 2 5 6" xfId="1545"/>
    <cellStyle name="Обычный 6 2 2 5 7" xfId="1546"/>
    <cellStyle name="Обычный 6 2 2 5 8" xfId="2172"/>
    <cellStyle name="Обычный 6 2 2 5 9" xfId="798"/>
    <cellStyle name="Обычный 6 2 2 6" xfId="106"/>
    <cellStyle name="Обычный 6 2 2 6 2" xfId="107"/>
    <cellStyle name="Обычный 6 2 2 6 2 2" xfId="460"/>
    <cellStyle name="Обычный 6 2 2 6 2 2 2" xfId="1147"/>
    <cellStyle name="Обычный 6 2 2 6 2 3" xfId="1547"/>
    <cellStyle name="Обычный 6 2 2 6 2 4" xfId="1548"/>
    <cellStyle name="Обычный 6 2 2 6 2 5" xfId="2173"/>
    <cellStyle name="Обычный 6 2 2 6 2 6" xfId="805"/>
    <cellStyle name="Обычный 6 2 2 6 3" xfId="459"/>
    <cellStyle name="Обычный 6 2 2 6 3 2" xfId="1148"/>
    <cellStyle name="Обычный 6 2 2 6 4" xfId="1549"/>
    <cellStyle name="Обычный 6 2 2 6 5" xfId="1550"/>
    <cellStyle name="Обычный 6 2 2 6 6" xfId="2174"/>
    <cellStyle name="Обычный 6 2 2 6 7" xfId="804"/>
    <cellStyle name="Обычный 6 2 2 7" xfId="108"/>
    <cellStyle name="Обычный 6 2 2 7 2" xfId="109"/>
    <cellStyle name="Обычный 6 2 2 7 2 2" xfId="462"/>
    <cellStyle name="Обычный 6 2 2 7 2 2 2" xfId="1149"/>
    <cellStyle name="Обычный 6 2 2 7 2 3" xfId="1551"/>
    <cellStyle name="Обычный 6 2 2 7 2 4" xfId="1552"/>
    <cellStyle name="Обычный 6 2 2 7 2 5" xfId="2175"/>
    <cellStyle name="Обычный 6 2 2 7 2 6" xfId="807"/>
    <cellStyle name="Обычный 6 2 2 7 3" xfId="461"/>
    <cellStyle name="Обычный 6 2 2 7 3 2" xfId="1150"/>
    <cellStyle name="Обычный 6 2 2 7 4" xfId="1553"/>
    <cellStyle name="Обычный 6 2 2 7 5" xfId="1554"/>
    <cellStyle name="Обычный 6 2 2 7 6" xfId="2176"/>
    <cellStyle name="Обычный 6 2 2 7 7" xfId="806"/>
    <cellStyle name="Обычный 6 2 2 8" xfId="110"/>
    <cellStyle name="Обычный 6 2 2 8 2" xfId="111"/>
    <cellStyle name="Обычный 6 2 2 8 2 2" xfId="464"/>
    <cellStyle name="Обычный 6 2 2 8 2 2 2" xfId="1151"/>
    <cellStyle name="Обычный 6 2 2 8 2 3" xfId="1555"/>
    <cellStyle name="Обычный 6 2 2 8 2 4" xfId="1556"/>
    <cellStyle name="Обычный 6 2 2 8 2 5" xfId="2177"/>
    <cellStyle name="Обычный 6 2 2 8 2 6" xfId="809"/>
    <cellStyle name="Обычный 6 2 2 8 3" xfId="463"/>
    <cellStyle name="Обычный 6 2 2 8 3 2" xfId="1152"/>
    <cellStyle name="Обычный 6 2 2 8 4" xfId="1557"/>
    <cellStyle name="Обычный 6 2 2 8 5" xfId="1558"/>
    <cellStyle name="Обычный 6 2 2 8 6" xfId="2178"/>
    <cellStyle name="Обычный 6 2 2 8 7" xfId="808"/>
    <cellStyle name="Обычный 6 2 2 9" xfId="112"/>
    <cellStyle name="Обычный 6 2 2 9 2" xfId="465"/>
    <cellStyle name="Обычный 6 2 2 9 2 2" xfId="1153"/>
    <cellStyle name="Обычный 6 2 2 9 3" xfId="1559"/>
    <cellStyle name="Обычный 6 2 2 9 4" xfId="1560"/>
    <cellStyle name="Обычный 6 2 2 9 5" xfId="2179"/>
    <cellStyle name="Обычный 6 2 2 9 6" xfId="810"/>
    <cellStyle name="Обычный 6 2 3" xfId="113"/>
    <cellStyle name="Обычный 6 2 3 10" xfId="466"/>
    <cellStyle name="Обычный 6 2 3 10 2" xfId="1154"/>
    <cellStyle name="Обычный 6 2 3 11" xfId="1561"/>
    <cellStyle name="Обычный 6 2 3 12" xfId="1562"/>
    <cellStyle name="Обычный 6 2 3 13" xfId="2180"/>
    <cellStyle name="Обычный 6 2 3 14" xfId="811"/>
    <cellStyle name="Обычный 6 2 3 2" xfId="114"/>
    <cellStyle name="Обычный 6 2 3 2 10" xfId="2181"/>
    <cellStyle name="Обычный 6 2 3 2 11" xfId="812"/>
    <cellStyle name="Обычный 6 2 3 2 2" xfId="115"/>
    <cellStyle name="Обычный 6 2 3 2 2 10" xfId="813"/>
    <cellStyle name="Обычный 6 2 3 2 2 2" xfId="116"/>
    <cellStyle name="Обычный 6 2 3 2 2 2 2" xfId="117"/>
    <cellStyle name="Обычный 6 2 3 2 2 2 2 2" xfId="118"/>
    <cellStyle name="Обычный 6 2 3 2 2 2 2 2 2" xfId="471"/>
    <cellStyle name="Обычный 6 2 3 2 2 2 2 2 2 2" xfId="1155"/>
    <cellStyle name="Обычный 6 2 3 2 2 2 2 2 3" xfId="1563"/>
    <cellStyle name="Обычный 6 2 3 2 2 2 2 2 4" xfId="1564"/>
    <cellStyle name="Обычный 6 2 3 2 2 2 2 2 5" xfId="2182"/>
    <cellStyle name="Обычный 6 2 3 2 2 2 2 2 6" xfId="816"/>
    <cellStyle name="Обычный 6 2 3 2 2 2 2 3" xfId="470"/>
    <cellStyle name="Обычный 6 2 3 2 2 2 2 3 2" xfId="1156"/>
    <cellStyle name="Обычный 6 2 3 2 2 2 2 4" xfId="1565"/>
    <cellStyle name="Обычный 6 2 3 2 2 2 2 5" xfId="1566"/>
    <cellStyle name="Обычный 6 2 3 2 2 2 2 6" xfId="2183"/>
    <cellStyle name="Обычный 6 2 3 2 2 2 2 7" xfId="815"/>
    <cellStyle name="Обычный 6 2 3 2 2 2 3" xfId="119"/>
    <cellStyle name="Обычный 6 2 3 2 2 2 3 2" xfId="120"/>
    <cellStyle name="Обычный 6 2 3 2 2 2 3 2 2" xfId="473"/>
    <cellStyle name="Обычный 6 2 3 2 2 2 3 2 2 2" xfId="1157"/>
    <cellStyle name="Обычный 6 2 3 2 2 2 3 2 3" xfId="1567"/>
    <cellStyle name="Обычный 6 2 3 2 2 2 3 2 4" xfId="1568"/>
    <cellStyle name="Обычный 6 2 3 2 2 2 3 2 5" xfId="2184"/>
    <cellStyle name="Обычный 6 2 3 2 2 2 3 2 6" xfId="818"/>
    <cellStyle name="Обычный 6 2 3 2 2 2 3 3" xfId="472"/>
    <cellStyle name="Обычный 6 2 3 2 2 2 3 3 2" xfId="1158"/>
    <cellStyle name="Обычный 6 2 3 2 2 2 3 4" xfId="1569"/>
    <cellStyle name="Обычный 6 2 3 2 2 2 3 5" xfId="1570"/>
    <cellStyle name="Обычный 6 2 3 2 2 2 3 6" xfId="2185"/>
    <cellStyle name="Обычный 6 2 3 2 2 2 3 7" xfId="817"/>
    <cellStyle name="Обычный 6 2 3 2 2 2 4" xfId="121"/>
    <cellStyle name="Обычный 6 2 3 2 2 2 4 2" xfId="474"/>
    <cellStyle name="Обычный 6 2 3 2 2 2 4 2 2" xfId="1159"/>
    <cellStyle name="Обычный 6 2 3 2 2 2 4 3" xfId="1571"/>
    <cellStyle name="Обычный 6 2 3 2 2 2 4 4" xfId="1572"/>
    <cellStyle name="Обычный 6 2 3 2 2 2 4 5" xfId="2186"/>
    <cellStyle name="Обычный 6 2 3 2 2 2 4 6" xfId="819"/>
    <cellStyle name="Обычный 6 2 3 2 2 2 5" xfId="469"/>
    <cellStyle name="Обычный 6 2 3 2 2 2 5 2" xfId="1160"/>
    <cellStyle name="Обычный 6 2 3 2 2 2 6" xfId="1573"/>
    <cellStyle name="Обычный 6 2 3 2 2 2 7" xfId="1574"/>
    <cellStyle name="Обычный 6 2 3 2 2 2 8" xfId="2187"/>
    <cellStyle name="Обычный 6 2 3 2 2 2 9" xfId="814"/>
    <cellStyle name="Обычный 6 2 3 2 2 3" xfId="122"/>
    <cellStyle name="Обычный 6 2 3 2 2 3 2" xfId="123"/>
    <cellStyle name="Обычный 6 2 3 2 2 3 2 2" xfId="476"/>
    <cellStyle name="Обычный 6 2 3 2 2 3 2 2 2" xfId="1161"/>
    <cellStyle name="Обычный 6 2 3 2 2 3 2 3" xfId="1575"/>
    <cellStyle name="Обычный 6 2 3 2 2 3 2 4" xfId="1576"/>
    <cellStyle name="Обычный 6 2 3 2 2 3 2 5" xfId="2188"/>
    <cellStyle name="Обычный 6 2 3 2 2 3 2 6" xfId="821"/>
    <cellStyle name="Обычный 6 2 3 2 2 3 3" xfId="475"/>
    <cellStyle name="Обычный 6 2 3 2 2 3 3 2" xfId="1162"/>
    <cellStyle name="Обычный 6 2 3 2 2 3 4" xfId="1577"/>
    <cellStyle name="Обычный 6 2 3 2 2 3 5" xfId="1578"/>
    <cellStyle name="Обычный 6 2 3 2 2 3 6" xfId="2189"/>
    <cellStyle name="Обычный 6 2 3 2 2 3 7" xfId="820"/>
    <cellStyle name="Обычный 6 2 3 2 2 4" xfId="124"/>
    <cellStyle name="Обычный 6 2 3 2 2 4 2" xfId="125"/>
    <cellStyle name="Обычный 6 2 3 2 2 4 2 2" xfId="478"/>
    <cellStyle name="Обычный 6 2 3 2 2 4 2 2 2" xfId="1163"/>
    <cellStyle name="Обычный 6 2 3 2 2 4 2 3" xfId="1579"/>
    <cellStyle name="Обычный 6 2 3 2 2 4 2 4" xfId="1580"/>
    <cellStyle name="Обычный 6 2 3 2 2 4 2 5" xfId="2190"/>
    <cellStyle name="Обычный 6 2 3 2 2 4 2 6" xfId="823"/>
    <cellStyle name="Обычный 6 2 3 2 2 4 3" xfId="477"/>
    <cellStyle name="Обычный 6 2 3 2 2 4 3 2" xfId="1164"/>
    <cellStyle name="Обычный 6 2 3 2 2 4 4" xfId="1581"/>
    <cellStyle name="Обычный 6 2 3 2 2 4 5" xfId="1582"/>
    <cellStyle name="Обычный 6 2 3 2 2 4 6" xfId="2191"/>
    <cellStyle name="Обычный 6 2 3 2 2 4 7" xfId="822"/>
    <cellStyle name="Обычный 6 2 3 2 2 5" xfId="126"/>
    <cellStyle name="Обычный 6 2 3 2 2 5 2" xfId="479"/>
    <cellStyle name="Обычный 6 2 3 2 2 5 2 2" xfId="1165"/>
    <cellStyle name="Обычный 6 2 3 2 2 5 3" xfId="1583"/>
    <cellStyle name="Обычный 6 2 3 2 2 5 4" xfId="1584"/>
    <cellStyle name="Обычный 6 2 3 2 2 5 5" xfId="2192"/>
    <cellStyle name="Обычный 6 2 3 2 2 5 6" xfId="824"/>
    <cellStyle name="Обычный 6 2 3 2 2 6" xfId="468"/>
    <cellStyle name="Обычный 6 2 3 2 2 6 2" xfId="1166"/>
    <cellStyle name="Обычный 6 2 3 2 2 7" xfId="1585"/>
    <cellStyle name="Обычный 6 2 3 2 2 8" xfId="1586"/>
    <cellStyle name="Обычный 6 2 3 2 2 9" xfId="2193"/>
    <cellStyle name="Обычный 6 2 3 2 3" xfId="127"/>
    <cellStyle name="Обычный 6 2 3 2 3 2" xfId="128"/>
    <cellStyle name="Обычный 6 2 3 2 3 2 2" xfId="129"/>
    <cellStyle name="Обычный 6 2 3 2 3 2 2 2" xfId="482"/>
    <cellStyle name="Обычный 6 2 3 2 3 2 2 2 2" xfId="1167"/>
    <cellStyle name="Обычный 6 2 3 2 3 2 2 3" xfId="1587"/>
    <cellStyle name="Обычный 6 2 3 2 3 2 2 4" xfId="1588"/>
    <cellStyle name="Обычный 6 2 3 2 3 2 2 5" xfId="2194"/>
    <cellStyle name="Обычный 6 2 3 2 3 2 2 6" xfId="827"/>
    <cellStyle name="Обычный 6 2 3 2 3 2 3" xfId="481"/>
    <cellStyle name="Обычный 6 2 3 2 3 2 3 2" xfId="1168"/>
    <cellStyle name="Обычный 6 2 3 2 3 2 4" xfId="1589"/>
    <cellStyle name="Обычный 6 2 3 2 3 2 5" xfId="1590"/>
    <cellStyle name="Обычный 6 2 3 2 3 2 6" xfId="2195"/>
    <cellStyle name="Обычный 6 2 3 2 3 2 7" xfId="826"/>
    <cellStyle name="Обычный 6 2 3 2 3 3" xfId="130"/>
    <cellStyle name="Обычный 6 2 3 2 3 3 2" xfId="131"/>
    <cellStyle name="Обычный 6 2 3 2 3 3 2 2" xfId="484"/>
    <cellStyle name="Обычный 6 2 3 2 3 3 2 2 2" xfId="1169"/>
    <cellStyle name="Обычный 6 2 3 2 3 3 2 3" xfId="1591"/>
    <cellStyle name="Обычный 6 2 3 2 3 3 2 4" xfId="1592"/>
    <cellStyle name="Обычный 6 2 3 2 3 3 2 5" xfId="2196"/>
    <cellStyle name="Обычный 6 2 3 2 3 3 2 6" xfId="829"/>
    <cellStyle name="Обычный 6 2 3 2 3 3 3" xfId="483"/>
    <cellStyle name="Обычный 6 2 3 2 3 3 3 2" xfId="1170"/>
    <cellStyle name="Обычный 6 2 3 2 3 3 4" xfId="1593"/>
    <cellStyle name="Обычный 6 2 3 2 3 3 5" xfId="1594"/>
    <cellStyle name="Обычный 6 2 3 2 3 3 6" xfId="2197"/>
    <cellStyle name="Обычный 6 2 3 2 3 3 7" xfId="828"/>
    <cellStyle name="Обычный 6 2 3 2 3 4" xfId="132"/>
    <cellStyle name="Обычный 6 2 3 2 3 4 2" xfId="485"/>
    <cellStyle name="Обычный 6 2 3 2 3 4 2 2" xfId="1171"/>
    <cellStyle name="Обычный 6 2 3 2 3 4 3" xfId="1595"/>
    <cellStyle name="Обычный 6 2 3 2 3 4 4" xfId="1596"/>
    <cellStyle name="Обычный 6 2 3 2 3 4 5" xfId="2198"/>
    <cellStyle name="Обычный 6 2 3 2 3 4 6" xfId="830"/>
    <cellStyle name="Обычный 6 2 3 2 3 5" xfId="480"/>
    <cellStyle name="Обычный 6 2 3 2 3 5 2" xfId="1172"/>
    <cellStyle name="Обычный 6 2 3 2 3 6" xfId="1597"/>
    <cellStyle name="Обычный 6 2 3 2 3 7" xfId="1598"/>
    <cellStyle name="Обычный 6 2 3 2 3 8" xfId="2199"/>
    <cellStyle name="Обычный 6 2 3 2 3 9" xfId="825"/>
    <cellStyle name="Обычный 6 2 3 2 4" xfId="133"/>
    <cellStyle name="Обычный 6 2 3 2 4 2" xfId="134"/>
    <cellStyle name="Обычный 6 2 3 2 4 2 2" xfId="487"/>
    <cellStyle name="Обычный 6 2 3 2 4 2 2 2" xfId="1173"/>
    <cellStyle name="Обычный 6 2 3 2 4 2 3" xfId="1599"/>
    <cellStyle name="Обычный 6 2 3 2 4 2 4" xfId="1600"/>
    <cellStyle name="Обычный 6 2 3 2 4 2 5" xfId="2200"/>
    <cellStyle name="Обычный 6 2 3 2 4 2 6" xfId="832"/>
    <cellStyle name="Обычный 6 2 3 2 4 3" xfId="486"/>
    <cellStyle name="Обычный 6 2 3 2 4 3 2" xfId="1174"/>
    <cellStyle name="Обычный 6 2 3 2 4 4" xfId="1601"/>
    <cellStyle name="Обычный 6 2 3 2 4 5" xfId="1602"/>
    <cellStyle name="Обычный 6 2 3 2 4 6" xfId="2201"/>
    <cellStyle name="Обычный 6 2 3 2 4 7" xfId="831"/>
    <cellStyle name="Обычный 6 2 3 2 5" xfId="135"/>
    <cellStyle name="Обычный 6 2 3 2 5 2" xfId="136"/>
    <cellStyle name="Обычный 6 2 3 2 5 2 2" xfId="489"/>
    <cellStyle name="Обычный 6 2 3 2 5 2 2 2" xfId="1175"/>
    <cellStyle name="Обычный 6 2 3 2 5 2 3" xfId="1603"/>
    <cellStyle name="Обычный 6 2 3 2 5 2 4" xfId="1604"/>
    <cellStyle name="Обычный 6 2 3 2 5 2 5" xfId="2202"/>
    <cellStyle name="Обычный 6 2 3 2 5 2 6" xfId="834"/>
    <cellStyle name="Обычный 6 2 3 2 5 3" xfId="488"/>
    <cellStyle name="Обычный 6 2 3 2 5 3 2" xfId="1176"/>
    <cellStyle name="Обычный 6 2 3 2 5 4" xfId="1605"/>
    <cellStyle name="Обычный 6 2 3 2 5 5" xfId="1606"/>
    <cellStyle name="Обычный 6 2 3 2 5 6" xfId="2203"/>
    <cellStyle name="Обычный 6 2 3 2 5 7" xfId="833"/>
    <cellStyle name="Обычный 6 2 3 2 6" xfId="137"/>
    <cellStyle name="Обычный 6 2 3 2 6 2" xfId="490"/>
    <cellStyle name="Обычный 6 2 3 2 6 2 2" xfId="1177"/>
    <cellStyle name="Обычный 6 2 3 2 6 3" xfId="1607"/>
    <cellStyle name="Обычный 6 2 3 2 6 4" xfId="1608"/>
    <cellStyle name="Обычный 6 2 3 2 6 5" xfId="2204"/>
    <cellStyle name="Обычный 6 2 3 2 6 6" xfId="835"/>
    <cellStyle name="Обычный 6 2 3 2 7" xfId="467"/>
    <cellStyle name="Обычный 6 2 3 2 7 2" xfId="1178"/>
    <cellStyle name="Обычный 6 2 3 2 8" xfId="1609"/>
    <cellStyle name="Обычный 6 2 3 2 9" xfId="1610"/>
    <cellStyle name="Обычный 6 2 3 3" xfId="138"/>
    <cellStyle name="Обычный 6 2 3 3 10" xfId="836"/>
    <cellStyle name="Обычный 6 2 3 3 2" xfId="139"/>
    <cellStyle name="Обычный 6 2 3 3 2 2" xfId="140"/>
    <cellStyle name="Обычный 6 2 3 3 2 2 2" xfId="141"/>
    <cellStyle name="Обычный 6 2 3 3 2 2 2 2" xfId="494"/>
    <cellStyle name="Обычный 6 2 3 3 2 2 2 2 2" xfId="1179"/>
    <cellStyle name="Обычный 6 2 3 3 2 2 2 3" xfId="1611"/>
    <cellStyle name="Обычный 6 2 3 3 2 2 2 4" xfId="1612"/>
    <cellStyle name="Обычный 6 2 3 3 2 2 2 5" xfId="2205"/>
    <cellStyle name="Обычный 6 2 3 3 2 2 2 6" xfId="839"/>
    <cellStyle name="Обычный 6 2 3 3 2 2 3" xfId="493"/>
    <cellStyle name="Обычный 6 2 3 3 2 2 3 2" xfId="1180"/>
    <cellStyle name="Обычный 6 2 3 3 2 2 4" xfId="1613"/>
    <cellStyle name="Обычный 6 2 3 3 2 2 5" xfId="1614"/>
    <cellStyle name="Обычный 6 2 3 3 2 2 6" xfId="2206"/>
    <cellStyle name="Обычный 6 2 3 3 2 2 7" xfId="838"/>
    <cellStyle name="Обычный 6 2 3 3 2 3" xfId="142"/>
    <cellStyle name="Обычный 6 2 3 3 2 3 2" xfId="143"/>
    <cellStyle name="Обычный 6 2 3 3 2 3 2 2" xfId="496"/>
    <cellStyle name="Обычный 6 2 3 3 2 3 2 2 2" xfId="1181"/>
    <cellStyle name="Обычный 6 2 3 3 2 3 2 3" xfId="1615"/>
    <cellStyle name="Обычный 6 2 3 3 2 3 2 4" xfId="1616"/>
    <cellStyle name="Обычный 6 2 3 3 2 3 2 5" xfId="2207"/>
    <cellStyle name="Обычный 6 2 3 3 2 3 2 6" xfId="841"/>
    <cellStyle name="Обычный 6 2 3 3 2 3 3" xfId="495"/>
    <cellStyle name="Обычный 6 2 3 3 2 3 3 2" xfId="1182"/>
    <cellStyle name="Обычный 6 2 3 3 2 3 4" xfId="1617"/>
    <cellStyle name="Обычный 6 2 3 3 2 3 5" xfId="1618"/>
    <cellStyle name="Обычный 6 2 3 3 2 3 6" xfId="2208"/>
    <cellStyle name="Обычный 6 2 3 3 2 3 7" xfId="840"/>
    <cellStyle name="Обычный 6 2 3 3 2 4" xfId="144"/>
    <cellStyle name="Обычный 6 2 3 3 2 4 2" xfId="497"/>
    <cellStyle name="Обычный 6 2 3 3 2 4 2 2" xfId="1183"/>
    <cellStyle name="Обычный 6 2 3 3 2 4 3" xfId="1619"/>
    <cellStyle name="Обычный 6 2 3 3 2 4 4" xfId="1620"/>
    <cellStyle name="Обычный 6 2 3 3 2 4 5" xfId="2209"/>
    <cellStyle name="Обычный 6 2 3 3 2 4 6" xfId="842"/>
    <cellStyle name="Обычный 6 2 3 3 2 5" xfId="492"/>
    <cellStyle name="Обычный 6 2 3 3 2 5 2" xfId="1184"/>
    <cellStyle name="Обычный 6 2 3 3 2 6" xfId="1621"/>
    <cellStyle name="Обычный 6 2 3 3 2 7" xfId="1622"/>
    <cellStyle name="Обычный 6 2 3 3 2 8" xfId="2210"/>
    <cellStyle name="Обычный 6 2 3 3 2 9" xfId="837"/>
    <cellStyle name="Обычный 6 2 3 3 3" xfId="145"/>
    <cellStyle name="Обычный 6 2 3 3 3 2" xfId="146"/>
    <cellStyle name="Обычный 6 2 3 3 3 2 2" xfId="499"/>
    <cellStyle name="Обычный 6 2 3 3 3 2 2 2" xfId="1185"/>
    <cellStyle name="Обычный 6 2 3 3 3 2 3" xfId="1623"/>
    <cellStyle name="Обычный 6 2 3 3 3 2 4" xfId="1624"/>
    <cellStyle name="Обычный 6 2 3 3 3 2 5" xfId="2211"/>
    <cellStyle name="Обычный 6 2 3 3 3 2 6" xfId="844"/>
    <cellStyle name="Обычный 6 2 3 3 3 3" xfId="498"/>
    <cellStyle name="Обычный 6 2 3 3 3 3 2" xfId="1186"/>
    <cellStyle name="Обычный 6 2 3 3 3 4" xfId="1625"/>
    <cellStyle name="Обычный 6 2 3 3 3 5" xfId="1626"/>
    <cellStyle name="Обычный 6 2 3 3 3 6" xfId="2212"/>
    <cellStyle name="Обычный 6 2 3 3 3 7" xfId="843"/>
    <cellStyle name="Обычный 6 2 3 3 4" xfId="147"/>
    <cellStyle name="Обычный 6 2 3 3 4 2" xfId="148"/>
    <cellStyle name="Обычный 6 2 3 3 4 2 2" xfId="501"/>
    <cellStyle name="Обычный 6 2 3 3 4 2 2 2" xfId="1187"/>
    <cellStyle name="Обычный 6 2 3 3 4 2 3" xfId="1627"/>
    <cellStyle name="Обычный 6 2 3 3 4 2 4" xfId="1628"/>
    <cellStyle name="Обычный 6 2 3 3 4 2 5" xfId="2213"/>
    <cellStyle name="Обычный 6 2 3 3 4 2 6" xfId="846"/>
    <cellStyle name="Обычный 6 2 3 3 4 3" xfId="500"/>
    <cellStyle name="Обычный 6 2 3 3 4 3 2" xfId="1188"/>
    <cellStyle name="Обычный 6 2 3 3 4 4" xfId="1629"/>
    <cellStyle name="Обычный 6 2 3 3 4 5" xfId="1630"/>
    <cellStyle name="Обычный 6 2 3 3 4 6" xfId="2214"/>
    <cellStyle name="Обычный 6 2 3 3 4 7" xfId="845"/>
    <cellStyle name="Обычный 6 2 3 3 5" xfId="149"/>
    <cellStyle name="Обычный 6 2 3 3 5 2" xfId="502"/>
    <cellStyle name="Обычный 6 2 3 3 5 2 2" xfId="1189"/>
    <cellStyle name="Обычный 6 2 3 3 5 3" xfId="1631"/>
    <cellStyle name="Обычный 6 2 3 3 5 4" xfId="1632"/>
    <cellStyle name="Обычный 6 2 3 3 5 5" xfId="2215"/>
    <cellStyle name="Обычный 6 2 3 3 5 6" xfId="847"/>
    <cellStyle name="Обычный 6 2 3 3 6" xfId="491"/>
    <cellStyle name="Обычный 6 2 3 3 6 2" xfId="1190"/>
    <cellStyle name="Обычный 6 2 3 3 7" xfId="1633"/>
    <cellStyle name="Обычный 6 2 3 3 8" xfId="1634"/>
    <cellStyle name="Обычный 6 2 3 3 9" xfId="2216"/>
    <cellStyle name="Обычный 6 2 3 4" xfId="150"/>
    <cellStyle name="Обычный 6 2 3 4 10" xfId="848"/>
    <cellStyle name="Обычный 6 2 3 4 2" xfId="151"/>
    <cellStyle name="Обычный 6 2 3 4 2 2" xfId="152"/>
    <cellStyle name="Обычный 6 2 3 4 2 2 2" xfId="153"/>
    <cellStyle name="Обычный 6 2 3 4 2 2 2 2" xfId="506"/>
    <cellStyle name="Обычный 6 2 3 4 2 2 2 2 2" xfId="1191"/>
    <cellStyle name="Обычный 6 2 3 4 2 2 2 3" xfId="1635"/>
    <cellStyle name="Обычный 6 2 3 4 2 2 2 4" xfId="1636"/>
    <cellStyle name="Обычный 6 2 3 4 2 2 2 5" xfId="2217"/>
    <cellStyle name="Обычный 6 2 3 4 2 2 2 6" xfId="851"/>
    <cellStyle name="Обычный 6 2 3 4 2 2 3" xfId="505"/>
    <cellStyle name="Обычный 6 2 3 4 2 2 3 2" xfId="1192"/>
    <cellStyle name="Обычный 6 2 3 4 2 2 4" xfId="1637"/>
    <cellStyle name="Обычный 6 2 3 4 2 2 5" xfId="1638"/>
    <cellStyle name="Обычный 6 2 3 4 2 2 6" xfId="2218"/>
    <cellStyle name="Обычный 6 2 3 4 2 2 7" xfId="850"/>
    <cellStyle name="Обычный 6 2 3 4 2 3" xfId="154"/>
    <cellStyle name="Обычный 6 2 3 4 2 3 2" xfId="155"/>
    <cellStyle name="Обычный 6 2 3 4 2 3 2 2" xfId="508"/>
    <cellStyle name="Обычный 6 2 3 4 2 3 2 2 2" xfId="1193"/>
    <cellStyle name="Обычный 6 2 3 4 2 3 2 3" xfId="1639"/>
    <cellStyle name="Обычный 6 2 3 4 2 3 2 4" xfId="1640"/>
    <cellStyle name="Обычный 6 2 3 4 2 3 2 5" xfId="2219"/>
    <cellStyle name="Обычный 6 2 3 4 2 3 2 6" xfId="853"/>
    <cellStyle name="Обычный 6 2 3 4 2 3 3" xfId="507"/>
    <cellStyle name="Обычный 6 2 3 4 2 3 3 2" xfId="1194"/>
    <cellStyle name="Обычный 6 2 3 4 2 3 4" xfId="1641"/>
    <cellStyle name="Обычный 6 2 3 4 2 3 5" xfId="1642"/>
    <cellStyle name="Обычный 6 2 3 4 2 3 6" xfId="2220"/>
    <cellStyle name="Обычный 6 2 3 4 2 3 7" xfId="852"/>
    <cellStyle name="Обычный 6 2 3 4 2 4" xfId="156"/>
    <cellStyle name="Обычный 6 2 3 4 2 4 2" xfId="509"/>
    <cellStyle name="Обычный 6 2 3 4 2 4 2 2" xfId="1195"/>
    <cellStyle name="Обычный 6 2 3 4 2 4 3" xfId="1643"/>
    <cellStyle name="Обычный 6 2 3 4 2 4 4" xfId="1644"/>
    <cellStyle name="Обычный 6 2 3 4 2 4 5" xfId="2221"/>
    <cellStyle name="Обычный 6 2 3 4 2 4 6" xfId="854"/>
    <cellStyle name="Обычный 6 2 3 4 2 5" xfId="504"/>
    <cellStyle name="Обычный 6 2 3 4 2 5 2" xfId="1196"/>
    <cellStyle name="Обычный 6 2 3 4 2 6" xfId="1645"/>
    <cellStyle name="Обычный 6 2 3 4 2 7" xfId="1646"/>
    <cellStyle name="Обычный 6 2 3 4 2 8" xfId="2222"/>
    <cellStyle name="Обычный 6 2 3 4 2 9" xfId="849"/>
    <cellStyle name="Обычный 6 2 3 4 3" xfId="157"/>
    <cellStyle name="Обычный 6 2 3 4 3 2" xfId="158"/>
    <cellStyle name="Обычный 6 2 3 4 3 2 2" xfId="511"/>
    <cellStyle name="Обычный 6 2 3 4 3 2 2 2" xfId="1197"/>
    <cellStyle name="Обычный 6 2 3 4 3 2 3" xfId="1647"/>
    <cellStyle name="Обычный 6 2 3 4 3 2 4" xfId="1648"/>
    <cellStyle name="Обычный 6 2 3 4 3 2 5" xfId="2223"/>
    <cellStyle name="Обычный 6 2 3 4 3 2 6" xfId="856"/>
    <cellStyle name="Обычный 6 2 3 4 3 3" xfId="510"/>
    <cellStyle name="Обычный 6 2 3 4 3 3 2" xfId="1198"/>
    <cellStyle name="Обычный 6 2 3 4 3 4" xfId="1649"/>
    <cellStyle name="Обычный 6 2 3 4 3 5" xfId="1650"/>
    <cellStyle name="Обычный 6 2 3 4 3 6" xfId="2224"/>
    <cellStyle name="Обычный 6 2 3 4 3 7" xfId="855"/>
    <cellStyle name="Обычный 6 2 3 4 4" xfId="159"/>
    <cellStyle name="Обычный 6 2 3 4 4 2" xfId="160"/>
    <cellStyle name="Обычный 6 2 3 4 4 2 2" xfId="513"/>
    <cellStyle name="Обычный 6 2 3 4 4 2 2 2" xfId="1199"/>
    <cellStyle name="Обычный 6 2 3 4 4 2 3" xfId="1651"/>
    <cellStyle name="Обычный 6 2 3 4 4 2 4" xfId="1652"/>
    <cellStyle name="Обычный 6 2 3 4 4 2 5" xfId="2225"/>
    <cellStyle name="Обычный 6 2 3 4 4 2 6" xfId="858"/>
    <cellStyle name="Обычный 6 2 3 4 4 3" xfId="512"/>
    <cellStyle name="Обычный 6 2 3 4 4 3 2" xfId="1200"/>
    <cellStyle name="Обычный 6 2 3 4 4 4" xfId="1653"/>
    <cellStyle name="Обычный 6 2 3 4 4 5" xfId="1654"/>
    <cellStyle name="Обычный 6 2 3 4 4 6" xfId="2226"/>
    <cellStyle name="Обычный 6 2 3 4 4 7" xfId="857"/>
    <cellStyle name="Обычный 6 2 3 4 5" xfId="161"/>
    <cellStyle name="Обычный 6 2 3 4 5 2" xfId="514"/>
    <cellStyle name="Обычный 6 2 3 4 5 2 2" xfId="1201"/>
    <cellStyle name="Обычный 6 2 3 4 5 3" xfId="1655"/>
    <cellStyle name="Обычный 6 2 3 4 5 4" xfId="1656"/>
    <cellStyle name="Обычный 6 2 3 4 5 5" xfId="2227"/>
    <cellStyle name="Обычный 6 2 3 4 5 6" xfId="859"/>
    <cellStyle name="Обычный 6 2 3 4 6" xfId="503"/>
    <cellStyle name="Обычный 6 2 3 4 6 2" xfId="1202"/>
    <cellStyle name="Обычный 6 2 3 4 7" xfId="1657"/>
    <cellStyle name="Обычный 6 2 3 4 8" xfId="1658"/>
    <cellStyle name="Обычный 6 2 3 4 9" xfId="2228"/>
    <cellStyle name="Обычный 6 2 3 5" xfId="162"/>
    <cellStyle name="Обычный 6 2 3 5 2" xfId="163"/>
    <cellStyle name="Обычный 6 2 3 5 2 2" xfId="164"/>
    <cellStyle name="Обычный 6 2 3 5 2 2 2" xfId="517"/>
    <cellStyle name="Обычный 6 2 3 5 2 2 2 2" xfId="1203"/>
    <cellStyle name="Обычный 6 2 3 5 2 2 3" xfId="1659"/>
    <cellStyle name="Обычный 6 2 3 5 2 2 4" xfId="1660"/>
    <cellStyle name="Обычный 6 2 3 5 2 2 5" xfId="2229"/>
    <cellStyle name="Обычный 6 2 3 5 2 2 6" xfId="862"/>
    <cellStyle name="Обычный 6 2 3 5 2 3" xfId="516"/>
    <cellStyle name="Обычный 6 2 3 5 2 3 2" xfId="1204"/>
    <cellStyle name="Обычный 6 2 3 5 2 4" xfId="1661"/>
    <cellStyle name="Обычный 6 2 3 5 2 5" xfId="1662"/>
    <cellStyle name="Обычный 6 2 3 5 2 6" xfId="2230"/>
    <cellStyle name="Обычный 6 2 3 5 2 7" xfId="861"/>
    <cellStyle name="Обычный 6 2 3 5 3" xfId="165"/>
    <cellStyle name="Обычный 6 2 3 5 3 2" xfId="166"/>
    <cellStyle name="Обычный 6 2 3 5 3 2 2" xfId="519"/>
    <cellStyle name="Обычный 6 2 3 5 3 2 2 2" xfId="1205"/>
    <cellStyle name="Обычный 6 2 3 5 3 2 3" xfId="1663"/>
    <cellStyle name="Обычный 6 2 3 5 3 2 4" xfId="1664"/>
    <cellStyle name="Обычный 6 2 3 5 3 2 5" xfId="2231"/>
    <cellStyle name="Обычный 6 2 3 5 3 2 6" xfId="864"/>
    <cellStyle name="Обычный 6 2 3 5 3 3" xfId="518"/>
    <cellStyle name="Обычный 6 2 3 5 3 3 2" xfId="1206"/>
    <cellStyle name="Обычный 6 2 3 5 3 4" xfId="1665"/>
    <cellStyle name="Обычный 6 2 3 5 3 5" xfId="1666"/>
    <cellStyle name="Обычный 6 2 3 5 3 6" xfId="2232"/>
    <cellStyle name="Обычный 6 2 3 5 3 7" xfId="863"/>
    <cellStyle name="Обычный 6 2 3 5 4" xfId="167"/>
    <cellStyle name="Обычный 6 2 3 5 4 2" xfId="520"/>
    <cellStyle name="Обычный 6 2 3 5 4 2 2" xfId="1207"/>
    <cellStyle name="Обычный 6 2 3 5 4 3" xfId="1667"/>
    <cellStyle name="Обычный 6 2 3 5 4 4" xfId="1668"/>
    <cellStyle name="Обычный 6 2 3 5 4 5" xfId="2233"/>
    <cellStyle name="Обычный 6 2 3 5 4 6" xfId="865"/>
    <cellStyle name="Обычный 6 2 3 5 5" xfId="515"/>
    <cellStyle name="Обычный 6 2 3 5 5 2" xfId="1208"/>
    <cellStyle name="Обычный 6 2 3 5 6" xfId="1669"/>
    <cellStyle name="Обычный 6 2 3 5 7" xfId="1670"/>
    <cellStyle name="Обычный 6 2 3 5 8" xfId="2234"/>
    <cellStyle name="Обычный 6 2 3 5 9" xfId="860"/>
    <cellStyle name="Обычный 6 2 3 6" xfId="168"/>
    <cellStyle name="Обычный 6 2 3 6 2" xfId="169"/>
    <cellStyle name="Обычный 6 2 3 6 2 2" xfId="522"/>
    <cellStyle name="Обычный 6 2 3 6 2 2 2" xfId="1209"/>
    <cellStyle name="Обычный 6 2 3 6 2 3" xfId="1671"/>
    <cellStyle name="Обычный 6 2 3 6 2 4" xfId="1672"/>
    <cellStyle name="Обычный 6 2 3 6 2 5" xfId="2235"/>
    <cellStyle name="Обычный 6 2 3 6 2 6" xfId="867"/>
    <cellStyle name="Обычный 6 2 3 6 3" xfId="521"/>
    <cellStyle name="Обычный 6 2 3 6 3 2" xfId="1210"/>
    <cellStyle name="Обычный 6 2 3 6 4" xfId="1673"/>
    <cellStyle name="Обычный 6 2 3 6 5" xfId="1674"/>
    <cellStyle name="Обычный 6 2 3 6 6" xfId="2236"/>
    <cellStyle name="Обычный 6 2 3 6 7" xfId="866"/>
    <cellStyle name="Обычный 6 2 3 7" xfId="170"/>
    <cellStyle name="Обычный 6 2 3 7 2" xfId="171"/>
    <cellStyle name="Обычный 6 2 3 7 2 2" xfId="524"/>
    <cellStyle name="Обычный 6 2 3 7 2 2 2" xfId="1211"/>
    <cellStyle name="Обычный 6 2 3 7 2 3" xfId="1675"/>
    <cellStyle name="Обычный 6 2 3 7 2 4" xfId="1676"/>
    <cellStyle name="Обычный 6 2 3 7 2 5" xfId="2237"/>
    <cellStyle name="Обычный 6 2 3 7 2 6" xfId="869"/>
    <cellStyle name="Обычный 6 2 3 7 3" xfId="523"/>
    <cellStyle name="Обычный 6 2 3 7 3 2" xfId="1212"/>
    <cellStyle name="Обычный 6 2 3 7 4" xfId="1677"/>
    <cellStyle name="Обычный 6 2 3 7 5" xfId="1678"/>
    <cellStyle name="Обычный 6 2 3 7 6" xfId="2238"/>
    <cellStyle name="Обычный 6 2 3 7 7" xfId="868"/>
    <cellStyle name="Обычный 6 2 3 8" xfId="172"/>
    <cellStyle name="Обычный 6 2 3 8 2" xfId="173"/>
    <cellStyle name="Обычный 6 2 3 8 2 2" xfId="526"/>
    <cellStyle name="Обычный 6 2 3 8 2 2 2" xfId="1213"/>
    <cellStyle name="Обычный 6 2 3 8 2 3" xfId="1679"/>
    <cellStyle name="Обычный 6 2 3 8 2 4" xfId="1680"/>
    <cellStyle name="Обычный 6 2 3 8 2 5" xfId="2239"/>
    <cellStyle name="Обычный 6 2 3 8 2 6" xfId="871"/>
    <cellStyle name="Обычный 6 2 3 8 3" xfId="525"/>
    <cellStyle name="Обычный 6 2 3 8 3 2" xfId="1214"/>
    <cellStyle name="Обычный 6 2 3 8 4" xfId="1681"/>
    <cellStyle name="Обычный 6 2 3 8 5" xfId="1682"/>
    <cellStyle name="Обычный 6 2 3 8 6" xfId="2240"/>
    <cellStyle name="Обычный 6 2 3 8 7" xfId="870"/>
    <cellStyle name="Обычный 6 2 3 9" xfId="174"/>
    <cellStyle name="Обычный 6 2 3 9 2" xfId="527"/>
    <cellStyle name="Обычный 6 2 3 9 2 2" xfId="1215"/>
    <cellStyle name="Обычный 6 2 3 9 3" xfId="1683"/>
    <cellStyle name="Обычный 6 2 3 9 4" xfId="1684"/>
    <cellStyle name="Обычный 6 2 3 9 5" xfId="2241"/>
    <cellStyle name="Обычный 6 2 3 9 6" xfId="872"/>
    <cellStyle name="Обычный 6 2 4" xfId="175"/>
    <cellStyle name="Обычный 6 2 4 10" xfId="873"/>
    <cellStyle name="Обычный 6 2 4 2" xfId="176"/>
    <cellStyle name="Обычный 6 2 4 2 2" xfId="177"/>
    <cellStyle name="Обычный 6 2 4 2 2 2" xfId="178"/>
    <cellStyle name="Обычный 6 2 4 2 2 2 2" xfId="531"/>
    <cellStyle name="Обычный 6 2 4 2 2 2 2 2" xfId="1216"/>
    <cellStyle name="Обычный 6 2 4 2 2 2 3" xfId="1685"/>
    <cellStyle name="Обычный 6 2 4 2 2 2 4" xfId="1686"/>
    <cellStyle name="Обычный 6 2 4 2 2 2 5" xfId="2242"/>
    <cellStyle name="Обычный 6 2 4 2 2 2 6" xfId="876"/>
    <cellStyle name="Обычный 6 2 4 2 2 3" xfId="530"/>
    <cellStyle name="Обычный 6 2 4 2 2 3 2" xfId="1217"/>
    <cellStyle name="Обычный 6 2 4 2 2 4" xfId="1687"/>
    <cellStyle name="Обычный 6 2 4 2 2 5" xfId="1688"/>
    <cellStyle name="Обычный 6 2 4 2 2 6" xfId="2243"/>
    <cellStyle name="Обычный 6 2 4 2 2 7" xfId="875"/>
    <cellStyle name="Обычный 6 2 4 2 3" xfId="179"/>
    <cellStyle name="Обычный 6 2 4 2 3 2" xfId="180"/>
    <cellStyle name="Обычный 6 2 4 2 3 2 2" xfId="533"/>
    <cellStyle name="Обычный 6 2 4 2 3 2 2 2" xfId="1218"/>
    <cellStyle name="Обычный 6 2 4 2 3 2 3" xfId="1689"/>
    <cellStyle name="Обычный 6 2 4 2 3 2 4" xfId="1690"/>
    <cellStyle name="Обычный 6 2 4 2 3 2 5" xfId="2244"/>
    <cellStyle name="Обычный 6 2 4 2 3 2 6" xfId="878"/>
    <cellStyle name="Обычный 6 2 4 2 3 3" xfId="532"/>
    <cellStyle name="Обычный 6 2 4 2 3 3 2" xfId="1219"/>
    <cellStyle name="Обычный 6 2 4 2 3 4" xfId="1691"/>
    <cellStyle name="Обычный 6 2 4 2 3 5" xfId="1692"/>
    <cellStyle name="Обычный 6 2 4 2 3 6" xfId="2245"/>
    <cellStyle name="Обычный 6 2 4 2 3 7" xfId="877"/>
    <cellStyle name="Обычный 6 2 4 2 4" xfId="181"/>
    <cellStyle name="Обычный 6 2 4 2 4 2" xfId="534"/>
    <cellStyle name="Обычный 6 2 4 2 4 2 2" xfId="1220"/>
    <cellStyle name="Обычный 6 2 4 2 4 3" xfId="1693"/>
    <cellStyle name="Обычный 6 2 4 2 4 4" xfId="1694"/>
    <cellStyle name="Обычный 6 2 4 2 4 5" xfId="2246"/>
    <cellStyle name="Обычный 6 2 4 2 4 6" xfId="879"/>
    <cellStyle name="Обычный 6 2 4 2 5" xfId="529"/>
    <cellStyle name="Обычный 6 2 4 2 5 2" xfId="1221"/>
    <cellStyle name="Обычный 6 2 4 2 6" xfId="1695"/>
    <cellStyle name="Обычный 6 2 4 2 7" xfId="1696"/>
    <cellStyle name="Обычный 6 2 4 2 8" xfId="2247"/>
    <cellStyle name="Обычный 6 2 4 2 9" xfId="874"/>
    <cellStyle name="Обычный 6 2 4 3" xfId="182"/>
    <cellStyle name="Обычный 6 2 4 3 2" xfId="183"/>
    <cellStyle name="Обычный 6 2 4 3 2 2" xfId="536"/>
    <cellStyle name="Обычный 6 2 4 3 2 2 2" xfId="1222"/>
    <cellStyle name="Обычный 6 2 4 3 2 3" xfId="1697"/>
    <cellStyle name="Обычный 6 2 4 3 2 4" xfId="1698"/>
    <cellStyle name="Обычный 6 2 4 3 2 5" xfId="2248"/>
    <cellStyle name="Обычный 6 2 4 3 2 6" xfId="881"/>
    <cellStyle name="Обычный 6 2 4 3 3" xfId="535"/>
    <cellStyle name="Обычный 6 2 4 3 3 2" xfId="1223"/>
    <cellStyle name="Обычный 6 2 4 3 4" xfId="1699"/>
    <cellStyle name="Обычный 6 2 4 3 5" xfId="1700"/>
    <cellStyle name="Обычный 6 2 4 3 6" xfId="2249"/>
    <cellStyle name="Обычный 6 2 4 3 7" xfId="880"/>
    <cellStyle name="Обычный 6 2 4 4" xfId="184"/>
    <cellStyle name="Обычный 6 2 4 4 2" xfId="185"/>
    <cellStyle name="Обычный 6 2 4 4 2 2" xfId="538"/>
    <cellStyle name="Обычный 6 2 4 4 2 2 2" xfId="1224"/>
    <cellStyle name="Обычный 6 2 4 4 2 3" xfId="1701"/>
    <cellStyle name="Обычный 6 2 4 4 2 4" xfId="1702"/>
    <cellStyle name="Обычный 6 2 4 4 2 5" xfId="2250"/>
    <cellStyle name="Обычный 6 2 4 4 2 6" xfId="883"/>
    <cellStyle name="Обычный 6 2 4 4 3" xfId="537"/>
    <cellStyle name="Обычный 6 2 4 4 3 2" xfId="1225"/>
    <cellStyle name="Обычный 6 2 4 4 4" xfId="1703"/>
    <cellStyle name="Обычный 6 2 4 4 5" xfId="1704"/>
    <cellStyle name="Обычный 6 2 4 4 6" xfId="2251"/>
    <cellStyle name="Обычный 6 2 4 4 7" xfId="882"/>
    <cellStyle name="Обычный 6 2 4 5" xfId="186"/>
    <cellStyle name="Обычный 6 2 4 5 2" xfId="539"/>
    <cellStyle name="Обычный 6 2 4 5 2 2" xfId="1226"/>
    <cellStyle name="Обычный 6 2 4 5 3" xfId="1705"/>
    <cellStyle name="Обычный 6 2 4 5 4" xfId="1706"/>
    <cellStyle name="Обычный 6 2 4 5 5" xfId="2252"/>
    <cellStyle name="Обычный 6 2 4 5 6" xfId="884"/>
    <cellStyle name="Обычный 6 2 4 6" xfId="528"/>
    <cellStyle name="Обычный 6 2 4 6 2" xfId="1227"/>
    <cellStyle name="Обычный 6 2 4 7" xfId="1707"/>
    <cellStyle name="Обычный 6 2 4 8" xfId="1708"/>
    <cellStyle name="Обычный 6 2 4 9" xfId="2253"/>
    <cellStyle name="Обычный 6 2 5" xfId="187"/>
    <cellStyle name="Обычный 6 2 5 10" xfId="885"/>
    <cellStyle name="Обычный 6 2 5 2" xfId="188"/>
    <cellStyle name="Обычный 6 2 5 2 2" xfId="189"/>
    <cellStyle name="Обычный 6 2 5 2 2 2" xfId="190"/>
    <cellStyle name="Обычный 6 2 5 2 2 2 2" xfId="543"/>
    <cellStyle name="Обычный 6 2 5 2 2 2 2 2" xfId="1228"/>
    <cellStyle name="Обычный 6 2 5 2 2 2 3" xfId="1709"/>
    <cellStyle name="Обычный 6 2 5 2 2 2 4" xfId="1710"/>
    <cellStyle name="Обычный 6 2 5 2 2 2 5" xfId="2254"/>
    <cellStyle name="Обычный 6 2 5 2 2 2 6" xfId="888"/>
    <cellStyle name="Обычный 6 2 5 2 2 3" xfId="542"/>
    <cellStyle name="Обычный 6 2 5 2 2 3 2" xfId="1229"/>
    <cellStyle name="Обычный 6 2 5 2 2 4" xfId="1711"/>
    <cellStyle name="Обычный 6 2 5 2 2 5" xfId="1712"/>
    <cellStyle name="Обычный 6 2 5 2 2 6" xfId="2255"/>
    <cellStyle name="Обычный 6 2 5 2 2 7" xfId="887"/>
    <cellStyle name="Обычный 6 2 5 2 3" xfId="191"/>
    <cellStyle name="Обычный 6 2 5 2 3 2" xfId="192"/>
    <cellStyle name="Обычный 6 2 5 2 3 2 2" xfId="545"/>
    <cellStyle name="Обычный 6 2 5 2 3 2 2 2" xfId="1230"/>
    <cellStyle name="Обычный 6 2 5 2 3 2 3" xfId="1713"/>
    <cellStyle name="Обычный 6 2 5 2 3 2 4" xfId="1714"/>
    <cellStyle name="Обычный 6 2 5 2 3 2 5" xfId="2256"/>
    <cellStyle name="Обычный 6 2 5 2 3 2 6" xfId="890"/>
    <cellStyle name="Обычный 6 2 5 2 3 3" xfId="544"/>
    <cellStyle name="Обычный 6 2 5 2 3 3 2" xfId="1231"/>
    <cellStyle name="Обычный 6 2 5 2 3 4" xfId="1715"/>
    <cellStyle name="Обычный 6 2 5 2 3 5" xfId="1716"/>
    <cellStyle name="Обычный 6 2 5 2 3 6" xfId="2257"/>
    <cellStyle name="Обычный 6 2 5 2 3 7" xfId="889"/>
    <cellStyle name="Обычный 6 2 5 2 4" xfId="193"/>
    <cellStyle name="Обычный 6 2 5 2 4 2" xfId="546"/>
    <cellStyle name="Обычный 6 2 5 2 4 2 2" xfId="1232"/>
    <cellStyle name="Обычный 6 2 5 2 4 3" xfId="1717"/>
    <cellStyle name="Обычный 6 2 5 2 4 4" xfId="1718"/>
    <cellStyle name="Обычный 6 2 5 2 4 5" xfId="2258"/>
    <cellStyle name="Обычный 6 2 5 2 4 6" xfId="891"/>
    <cellStyle name="Обычный 6 2 5 2 5" xfId="541"/>
    <cellStyle name="Обычный 6 2 5 2 5 2" xfId="1233"/>
    <cellStyle name="Обычный 6 2 5 2 6" xfId="1719"/>
    <cellStyle name="Обычный 6 2 5 2 7" xfId="1720"/>
    <cellStyle name="Обычный 6 2 5 2 8" xfId="2259"/>
    <cellStyle name="Обычный 6 2 5 2 9" xfId="886"/>
    <cellStyle name="Обычный 6 2 5 3" xfId="194"/>
    <cellStyle name="Обычный 6 2 5 3 2" xfId="195"/>
    <cellStyle name="Обычный 6 2 5 3 2 2" xfId="548"/>
    <cellStyle name="Обычный 6 2 5 3 2 2 2" xfId="1234"/>
    <cellStyle name="Обычный 6 2 5 3 2 3" xfId="1721"/>
    <cellStyle name="Обычный 6 2 5 3 2 4" xfId="1722"/>
    <cellStyle name="Обычный 6 2 5 3 2 5" xfId="2260"/>
    <cellStyle name="Обычный 6 2 5 3 2 6" xfId="893"/>
    <cellStyle name="Обычный 6 2 5 3 3" xfId="547"/>
    <cellStyle name="Обычный 6 2 5 3 3 2" xfId="1235"/>
    <cellStyle name="Обычный 6 2 5 3 4" xfId="1723"/>
    <cellStyle name="Обычный 6 2 5 3 5" xfId="1724"/>
    <cellStyle name="Обычный 6 2 5 3 6" xfId="2261"/>
    <cellStyle name="Обычный 6 2 5 3 7" xfId="892"/>
    <cellStyle name="Обычный 6 2 5 4" xfId="196"/>
    <cellStyle name="Обычный 6 2 5 4 2" xfId="197"/>
    <cellStyle name="Обычный 6 2 5 4 2 2" xfId="550"/>
    <cellStyle name="Обычный 6 2 5 4 2 2 2" xfId="1236"/>
    <cellStyle name="Обычный 6 2 5 4 2 3" xfId="1725"/>
    <cellStyle name="Обычный 6 2 5 4 2 4" xfId="1726"/>
    <cellStyle name="Обычный 6 2 5 4 2 5" xfId="2262"/>
    <cellStyle name="Обычный 6 2 5 4 2 6" xfId="895"/>
    <cellStyle name="Обычный 6 2 5 4 3" xfId="549"/>
    <cellStyle name="Обычный 6 2 5 4 3 2" xfId="1237"/>
    <cellStyle name="Обычный 6 2 5 4 4" xfId="1727"/>
    <cellStyle name="Обычный 6 2 5 4 5" xfId="1728"/>
    <cellStyle name="Обычный 6 2 5 4 6" xfId="2263"/>
    <cellStyle name="Обычный 6 2 5 4 7" xfId="894"/>
    <cellStyle name="Обычный 6 2 5 5" xfId="198"/>
    <cellStyle name="Обычный 6 2 5 5 2" xfId="551"/>
    <cellStyle name="Обычный 6 2 5 5 2 2" xfId="1238"/>
    <cellStyle name="Обычный 6 2 5 5 3" xfId="1729"/>
    <cellStyle name="Обычный 6 2 5 5 4" xfId="1730"/>
    <cellStyle name="Обычный 6 2 5 5 5" xfId="2264"/>
    <cellStyle name="Обычный 6 2 5 5 6" xfId="896"/>
    <cellStyle name="Обычный 6 2 5 6" xfId="540"/>
    <cellStyle name="Обычный 6 2 5 6 2" xfId="1239"/>
    <cellStyle name="Обычный 6 2 5 7" xfId="1731"/>
    <cellStyle name="Обычный 6 2 5 8" xfId="1732"/>
    <cellStyle name="Обычный 6 2 5 9" xfId="2265"/>
    <cellStyle name="Обычный 6 2 6" xfId="199"/>
    <cellStyle name="Обычный 6 2 6 2" xfId="200"/>
    <cellStyle name="Обычный 6 2 6 2 2" xfId="201"/>
    <cellStyle name="Обычный 6 2 6 2 2 2" xfId="554"/>
    <cellStyle name="Обычный 6 2 6 2 2 2 2" xfId="1240"/>
    <cellStyle name="Обычный 6 2 6 2 2 3" xfId="1733"/>
    <cellStyle name="Обычный 6 2 6 2 2 4" xfId="1734"/>
    <cellStyle name="Обычный 6 2 6 2 2 5" xfId="2266"/>
    <cellStyle name="Обычный 6 2 6 2 2 6" xfId="899"/>
    <cellStyle name="Обычный 6 2 6 2 3" xfId="553"/>
    <cellStyle name="Обычный 6 2 6 2 3 2" xfId="1241"/>
    <cellStyle name="Обычный 6 2 6 2 4" xfId="1735"/>
    <cellStyle name="Обычный 6 2 6 2 5" xfId="1736"/>
    <cellStyle name="Обычный 6 2 6 2 6" xfId="2267"/>
    <cellStyle name="Обычный 6 2 6 2 7" xfId="898"/>
    <cellStyle name="Обычный 6 2 6 3" xfId="202"/>
    <cellStyle name="Обычный 6 2 6 3 2" xfId="203"/>
    <cellStyle name="Обычный 6 2 6 3 2 2" xfId="556"/>
    <cellStyle name="Обычный 6 2 6 3 2 2 2" xfId="1242"/>
    <cellStyle name="Обычный 6 2 6 3 2 3" xfId="1737"/>
    <cellStyle name="Обычный 6 2 6 3 2 4" xfId="1738"/>
    <cellStyle name="Обычный 6 2 6 3 2 5" xfId="2268"/>
    <cellStyle name="Обычный 6 2 6 3 2 6" xfId="901"/>
    <cellStyle name="Обычный 6 2 6 3 3" xfId="555"/>
    <cellStyle name="Обычный 6 2 6 3 3 2" xfId="1243"/>
    <cellStyle name="Обычный 6 2 6 3 4" xfId="1739"/>
    <cellStyle name="Обычный 6 2 6 3 5" xfId="1740"/>
    <cellStyle name="Обычный 6 2 6 3 6" xfId="2269"/>
    <cellStyle name="Обычный 6 2 6 3 7" xfId="900"/>
    <cellStyle name="Обычный 6 2 6 4" xfId="204"/>
    <cellStyle name="Обычный 6 2 6 4 2" xfId="557"/>
    <cellStyle name="Обычный 6 2 6 4 2 2" xfId="1244"/>
    <cellStyle name="Обычный 6 2 6 4 3" xfId="1741"/>
    <cellStyle name="Обычный 6 2 6 4 4" xfId="1742"/>
    <cellStyle name="Обычный 6 2 6 4 5" xfId="2270"/>
    <cellStyle name="Обычный 6 2 6 4 6" xfId="902"/>
    <cellStyle name="Обычный 6 2 6 5" xfId="552"/>
    <cellStyle name="Обычный 6 2 6 5 2" xfId="1245"/>
    <cellStyle name="Обычный 6 2 6 6" xfId="1743"/>
    <cellStyle name="Обычный 6 2 6 7" xfId="1744"/>
    <cellStyle name="Обычный 6 2 6 8" xfId="2271"/>
    <cellStyle name="Обычный 6 2 6 9" xfId="897"/>
    <cellStyle name="Обычный 6 2 7" xfId="205"/>
    <cellStyle name="Обычный 6 2 7 2" xfId="206"/>
    <cellStyle name="Обычный 6 2 7 2 2" xfId="559"/>
    <cellStyle name="Обычный 6 2 7 2 2 2" xfId="1246"/>
    <cellStyle name="Обычный 6 2 7 2 3" xfId="1745"/>
    <cellStyle name="Обычный 6 2 7 2 4" xfId="1746"/>
    <cellStyle name="Обычный 6 2 7 2 5" xfId="2272"/>
    <cellStyle name="Обычный 6 2 7 2 6" xfId="904"/>
    <cellStyle name="Обычный 6 2 7 3" xfId="558"/>
    <cellStyle name="Обычный 6 2 7 3 2" xfId="1247"/>
    <cellStyle name="Обычный 6 2 7 4" xfId="1747"/>
    <cellStyle name="Обычный 6 2 7 5" xfId="1748"/>
    <cellStyle name="Обычный 6 2 7 6" xfId="2273"/>
    <cellStyle name="Обычный 6 2 7 7" xfId="903"/>
    <cellStyle name="Обычный 6 2 8" xfId="207"/>
    <cellStyle name="Обычный 6 2 8 2" xfId="208"/>
    <cellStyle name="Обычный 6 2 8 2 2" xfId="561"/>
    <cellStyle name="Обычный 6 2 8 2 2 2" xfId="1248"/>
    <cellStyle name="Обычный 6 2 8 2 3" xfId="1749"/>
    <cellStyle name="Обычный 6 2 8 2 4" xfId="1750"/>
    <cellStyle name="Обычный 6 2 8 2 5" xfId="2274"/>
    <cellStyle name="Обычный 6 2 8 2 6" xfId="906"/>
    <cellStyle name="Обычный 6 2 8 3" xfId="560"/>
    <cellStyle name="Обычный 6 2 8 3 2" xfId="1249"/>
    <cellStyle name="Обычный 6 2 8 4" xfId="1751"/>
    <cellStyle name="Обычный 6 2 8 5" xfId="1752"/>
    <cellStyle name="Обычный 6 2 8 6" xfId="2275"/>
    <cellStyle name="Обычный 6 2 8 7" xfId="905"/>
    <cellStyle name="Обычный 6 2 9" xfId="209"/>
    <cellStyle name="Обычный 6 2 9 2" xfId="210"/>
    <cellStyle name="Обычный 6 2 9 2 2" xfId="563"/>
    <cellStyle name="Обычный 6 2 9 2 2 2" xfId="1250"/>
    <cellStyle name="Обычный 6 2 9 2 3" xfId="1753"/>
    <cellStyle name="Обычный 6 2 9 2 4" xfId="1754"/>
    <cellStyle name="Обычный 6 2 9 2 5" xfId="2276"/>
    <cellStyle name="Обычный 6 2 9 2 6" xfId="908"/>
    <cellStyle name="Обычный 6 2 9 3" xfId="562"/>
    <cellStyle name="Обычный 6 2 9 3 2" xfId="1251"/>
    <cellStyle name="Обычный 6 2 9 4" xfId="1755"/>
    <cellStyle name="Обычный 6 2 9 5" xfId="1756"/>
    <cellStyle name="Обычный 6 2 9 6" xfId="2277"/>
    <cellStyle name="Обычный 6 2 9 7" xfId="907"/>
    <cellStyle name="Обычный 6 3" xfId="211"/>
    <cellStyle name="Обычный 6 3 10" xfId="909"/>
    <cellStyle name="Обычный 6 3 2" xfId="212"/>
    <cellStyle name="Обычный 6 3 2 2" xfId="213"/>
    <cellStyle name="Обычный 6 3 2 2 2" xfId="214"/>
    <cellStyle name="Обычный 6 3 2 2 2 2" xfId="567"/>
    <cellStyle name="Обычный 6 3 2 2 2 2 2" xfId="1252"/>
    <cellStyle name="Обычный 6 3 2 2 2 3" xfId="1757"/>
    <cellStyle name="Обычный 6 3 2 2 2 4" xfId="1758"/>
    <cellStyle name="Обычный 6 3 2 2 2 5" xfId="2278"/>
    <cellStyle name="Обычный 6 3 2 2 2 6" xfId="912"/>
    <cellStyle name="Обычный 6 3 2 2 3" xfId="566"/>
    <cellStyle name="Обычный 6 3 2 2 3 2" xfId="1253"/>
    <cellStyle name="Обычный 6 3 2 2 4" xfId="1759"/>
    <cellStyle name="Обычный 6 3 2 2 5" xfId="1760"/>
    <cellStyle name="Обычный 6 3 2 2 6" xfId="2279"/>
    <cellStyle name="Обычный 6 3 2 2 7" xfId="911"/>
    <cellStyle name="Обычный 6 3 2 3" xfId="215"/>
    <cellStyle name="Обычный 6 3 2 3 2" xfId="216"/>
    <cellStyle name="Обычный 6 3 2 3 2 2" xfId="569"/>
    <cellStyle name="Обычный 6 3 2 3 2 2 2" xfId="1254"/>
    <cellStyle name="Обычный 6 3 2 3 2 3" xfId="1761"/>
    <cellStyle name="Обычный 6 3 2 3 2 4" xfId="1762"/>
    <cellStyle name="Обычный 6 3 2 3 2 5" xfId="2280"/>
    <cellStyle name="Обычный 6 3 2 3 2 6" xfId="914"/>
    <cellStyle name="Обычный 6 3 2 3 3" xfId="568"/>
    <cellStyle name="Обычный 6 3 2 3 3 2" xfId="1255"/>
    <cellStyle name="Обычный 6 3 2 3 4" xfId="1763"/>
    <cellStyle name="Обычный 6 3 2 3 5" xfId="1764"/>
    <cellStyle name="Обычный 6 3 2 3 6" xfId="2281"/>
    <cellStyle name="Обычный 6 3 2 3 7" xfId="913"/>
    <cellStyle name="Обычный 6 3 2 4" xfId="217"/>
    <cellStyle name="Обычный 6 3 2 4 2" xfId="570"/>
    <cellStyle name="Обычный 6 3 2 4 2 2" xfId="1256"/>
    <cellStyle name="Обычный 6 3 2 4 3" xfId="1765"/>
    <cellStyle name="Обычный 6 3 2 4 4" xfId="1766"/>
    <cellStyle name="Обычный 6 3 2 4 5" xfId="2282"/>
    <cellStyle name="Обычный 6 3 2 4 6" xfId="915"/>
    <cellStyle name="Обычный 6 3 2 5" xfId="565"/>
    <cellStyle name="Обычный 6 3 2 5 2" xfId="1257"/>
    <cellStyle name="Обычный 6 3 2 6" xfId="1767"/>
    <cellStyle name="Обычный 6 3 2 7" xfId="1768"/>
    <cellStyle name="Обычный 6 3 2 8" xfId="2283"/>
    <cellStyle name="Обычный 6 3 2 9" xfId="910"/>
    <cellStyle name="Обычный 6 3 3" xfId="218"/>
    <cellStyle name="Обычный 6 3 3 2" xfId="219"/>
    <cellStyle name="Обычный 6 3 3 2 2" xfId="572"/>
    <cellStyle name="Обычный 6 3 3 2 2 2" xfId="1258"/>
    <cellStyle name="Обычный 6 3 3 2 3" xfId="1769"/>
    <cellStyle name="Обычный 6 3 3 2 4" xfId="1770"/>
    <cellStyle name="Обычный 6 3 3 2 5" xfId="2284"/>
    <cellStyle name="Обычный 6 3 3 2 6" xfId="917"/>
    <cellStyle name="Обычный 6 3 3 3" xfId="571"/>
    <cellStyle name="Обычный 6 3 3 3 2" xfId="1259"/>
    <cellStyle name="Обычный 6 3 3 4" xfId="1771"/>
    <cellStyle name="Обычный 6 3 3 5" xfId="1772"/>
    <cellStyle name="Обычный 6 3 3 6" xfId="2285"/>
    <cellStyle name="Обычный 6 3 3 7" xfId="916"/>
    <cellStyle name="Обычный 6 3 4" xfId="220"/>
    <cellStyle name="Обычный 6 3 4 2" xfId="221"/>
    <cellStyle name="Обычный 6 3 4 2 2" xfId="574"/>
    <cellStyle name="Обычный 6 3 4 2 2 2" xfId="1260"/>
    <cellStyle name="Обычный 6 3 4 2 3" xfId="1773"/>
    <cellStyle name="Обычный 6 3 4 2 4" xfId="1774"/>
    <cellStyle name="Обычный 6 3 4 2 5" xfId="2286"/>
    <cellStyle name="Обычный 6 3 4 2 6" xfId="919"/>
    <cellStyle name="Обычный 6 3 4 3" xfId="573"/>
    <cellStyle name="Обычный 6 3 4 3 2" xfId="1261"/>
    <cellStyle name="Обычный 6 3 4 4" xfId="1775"/>
    <cellStyle name="Обычный 6 3 4 5" xfId="1776"/>
    <cellStyle name="Обычный 6 3 4 6" xfId="2287"/>
    <cellStyle name="Обычный 6 3 4 7" xfId="918"/>
    <cellStyle name="Обычный 6 3 5" xfId="222"/>
    <cellStyle name="Обычный 6 3 5 2" xfId="575"/>
    <cellStyle name="Обычный 6 3 5 2 2" xfId="1262"/>
    <cellStyle name="Обычный 6 3 5 3" xfId="1777"/>
    <cellStyle name="Обычный 6 3 5 4" xfId="1778"/>
    <cellStyle name="Обычный 6 3 5 5" xfId="2288"/>
    <cellStyle name="Обычный 6 3 5 6" xfId="920"/>
    <cellStyle name="Обычный 6 3 6" xfId="564"/>
    <cellStyle name="Обычный 6 3 6 2" xfId="1263"/>
    <cellStyle name="Обычный 6 3 7" xfId="1779"/>
    <cellStyle name="Обычный 6 3 8" xfId="1780"/>
    <cellStyle name="Обычный 6 3 9" xfId="2289"/>
    <cellStyle name="Обычный 6 4" xfId="223"/>
    <cellStyle name="Обычный 6 4 10" xfId="921"/>
    <cellStyle name="Обычный 6 4 2" xfId="224"/>
    <cellStyle name="Обычный 6 4 2 2" xfId="225"/>
    <cellStyle name="Обычный 6 4 2 2 2" xfId="226"/>
    <cellStyle name="Обычный 6 4 2 2 2 2" xfId="579"/>
    <cellStyle name="Обычный 6 4 2 2 2 2 2" xfId="1264"/>
    <cellStyle name="Обычный 6 4 2 2 2 3" xfId="1781"/>
    <cellStyle name="Обычный 6 4 2 2 2 4" xfId="1782"/>
    <cellStyle name="Обычный 6 4 2 2 2 5" xfId="2290"/>
    <cellStyle name="Обычный 6 4 2 2 2 6" xfId="924"/>
    <cellStyle name="Обычный 6 4 2 2 3" xfId="578"/>
    <cellStyle name="Обычный 6 4 2 2 3 2" xfId="1265"/>
    <cellStyle name="Обычный 6 4 2 2 4" xfId="1783"/>
    <cellStyle name="Обычный 6 4 2 2 5" xfId="1784"/>
    <cellStyle name="Обычный 6 4 2 2 6" xfId="2291"/>
    <cellStyle name="Обычный 6 4 2 2 7" xfId="923"/>
    <cellStyle name="Обычный 6 4 2 3" xfId="227"/>
    <cellStyle name="Обычный 6 4 2 3 2" xfId="228"/>
    <cellStyle name="Обычный 6 4 2 3 2 2" xfId="581"/>
    <cellStyle name="Обычный 6 4 2 3 2 2 2" xfId="1266"/>
    <cellStyle name="Обычный 6 4 2 3 2 3" xfId="1785"/>
    <cellStyle name="Обычный 6 4 2 3 2 4" xfId="1786"/>
    <cellStyle name="Обычный 6 4 2 3 2 5" xfId="2292"/>
    <cellStyle name="Обычный 6 4 2 3 2 6" xfId="926"/>
    <cellStyle name="Обычный 6 4 2 3 3" xfId="580"/>
    <cellStyle name="Обычный 6 4 2 3 3 2" xfId="1267"/>
    <cellStyle name="Обычный 6 4 2 3 4" xfId="1787"/>
    <cellStyle name="Обычный 6 4 2 3 5" xfId="1788"/>
    <cellStyle name="Обычный 6 4 2 3 6" xfId="2293"/>
    <cellStyle name="Обычный 6 4 2 3 7" xfId="925"/>
    <cellStyle name="Обычный 6 4 2 4" xfId="229"/>
    <cellStyle name="Обычный 6 4 2 4 2" xfId="582"/>
    <cellStyle name="Обычный 6 4 2 4 2 2" xfId="1268"/>
    <cellStyle name="Обычный 6 4 2 4 3" xfId="1789"/>
    <cellStyle name="Обычный 6 4 2 4 4" xfId="1790"/>
    <cellStyle name="Обычный 6 4 2 4 5" xfId="2294"/>
    <cellStyle name="Обычный 6 4 2 4 6" xfId="927"/>
    <cellStyle name="Обычный 6 4 2 5" xfId="577"/>
    <cellStyle name="Обычный 6 4 2 5 2" xfId="1269"/>
    <cellStyle name="Обычный 6 4 2 6" xfId="1791"/>
    <cellStyle name="Обычный 6 4 2 7" xfId="1792"/>
    <cellStyle name="Обычный 6 4 2 8" xfId="2295"/>
    <cellStyle name="Обычный 6 4 2 9" xfId="922"/>
    <cellStyle name="Обычный 6 4 3" xfId="230"/>
    <cellStyle name="Обычный 6 4 3 2" xfId="231"/>
    <cellStyle name="Обычный 6 4 3 2 2" xfId="584"/>
    <cellStyle name="Обычный 6 4 3 2 2 2" xfId="1270"/>
    <cellStyle name="Обычный 6 4 3 2 3" xfId="1793"/>
    <cellStyle name="Обычный 6 4 3 2 4" xfId="1794"/>
    <cellStyle name="Обычный 6 4 3 2 5" xfId="2296"/>
    <cellStyle name="Обычный 6 4 3 2 6" xfId="929"/>
    <cellStyle name="Обычный 6 4 3 3" xfId="583"/>
    <cellStyle name="Обычный 6 4 3 3 2" xfId="1271"/>
    <cellStyle name="Обычный 6 4 3 4" xfId="1795"/>
    <cellStyle name="Обычный 6 4 3 5" xfId="1796"/>
    <cellStyle name="Обычный 6 4 3 6" xfId="2297"/>
    <cellStyle name="Обычный 6 4 3 7" xfId="928"/>
    <cellStyle name="Обычный 6 4 4" xfId="232"/>
    <cellStyle name="Обычный 6 4 4 2" xfId="233"/>
    <cellStyle name="Обычный 6 4 4 2 2" xfId="586"/>
    <cellStyle name="Обычный 6 4 4 2 2 2" xfId="1272"/>
    <cellStyle name="Обычный 6 4 4 2 3" xfId="1797"/>
    <cellStyle name="Обычный 6 4 4 2 4" xfId="1798"/>
    <cellStyle name="Обычный 6 4 4 2 5" xfId="2298"/>
    <cellStyle name="Обычный 6 4 4 2 6" xfId="931"/>
    <cellStyle name="Обычный 6 4 4 3" xfId="585"/>
    <cellStyle name="Обычный 6 4 4 3 2" xfId="1273"/>
    <cellStyle name="Обычный 6 4 4 4" xfId="1799"/>
    <cellStyle name="Обычный 6 4 4 5" xfId="1800"/>
    <cellStyle name="Обычный 6 4 4 6" xfId="2299"/>
    <cellStyle name="Обычный 6 4 4 7" xfId="930"/>
    <cellStyle name="Обычный 6 4 5" xfId="234"/>
    <cellStyle name="Обычный 6 4 5 2" xfId="587"/>
    <cellStyle name="Обычный 6 4 5 2 2" xfId="1274"/>
    <cellStyle name="Обычный 6 4 5 3" xfId="1801"/>
    <cellStyle name="Обычный 6 4 5 4" xfId="1802"/>
    <cellStyle name="Обычный 6 4 5 5" xfId="2300"/>
    <cellStyle name="Обычный 6 4 5 6" xfId="932"/>
    <cellStyle name="Обычный 6 4 6" xfId="576"/>
    <cellStyle name="Обычный 6 4 6 2" xfId="1275"/>
    <cellStyle name="Обычный 6 4 7" xfId="1803"/>
    <cellStyle name="Обычный 6 4 8" xfId="1804"/>
    <cellStyle name="Обычный 6 4 9" xfId="2301"/>
    <cellStyle name="Обычный 6 5" xfId="235"/>
    <cellStyle name="Обычный 6 5 2" xfId="236"/>
    <cellStyle name="Обычный 6 5 2 2" xfId="237"/>
    <cellStyle name="Обычный 6 5 2 2 2" xfId="590"/>
    <cellStyle name="Обычный 6 5 2 2 2 2" xfId="1276"/>
    <cellStyle name="Обычный 6 5 2 2 3" xfId="1805"/>
    <cellStyle name="Обычный 6 5 2 2 4" xfId="1806"/>
    <cellStyle name="Обычный 6 5 2 2 5" xfId="2302"/>
    <cellStyle name="Обычный 6 5 2 2 6" xfId="935"/>
    <cellStyle name="Обычный 6 5 2 3" xfId="589"/>
    <cellStyle name="Обычный 6 5 2 3 2" xfId="1277"/>
    <cellStyle name="Обычный 6 5 2 4" xfId="1807"/>
    <cellStyle name="Обычный 6 5 2 5" xfId="1808"/>
    <cellStyle name="Обычный 6 5 2 6" xfId="2303"/>
    <cellStyle name="Обычный 6 5 2 7" xfId="934"/>
    <cellStyle name="Обычный 6 5 3" xfId="238"/>
    <cellStyle name="Обычный 6 5 3 2" xfId="239"/>
    <cellStyle name="Обычный 6 5 3 2 2" xfId="592"/>
    <cellStyle name="Обычный 6 5 3 2 2 2" xfId="1278"/>
    <cellStyle name="Обычный 6 5 3 2 3" xfId="1809"/>
    <cellStyle name="Обычный 6 5 3 2 4" xfId="1810"/>
    <cellStyle name="Обычный 6 5 3 2 5" xfId="2304"/>
    <cellStyle name="Обычный 6 5 3 2 6" xfId="937"/>
    <cellStyle name="Обычный 6 5 3 3" xfId="591"/>
    <cellStyle name="Обычный 6 5 3 3 2" xfId="1279"/>
    <cellStyle name="Обычный 6 5 3 4" xfId="1811"/>
    <cellStyle name="Обычный 6 5 3 5" xfId="1812"/>
    <cellStyle name="Обычный 6 5 3 6" xfId="2305"/>
    <cellStyle name="Обычный 6 5 3 7" xfId="936"/>
    <cellStyle name="Обычный 6 5 4" xfId="240"/>
    <cellStyle name="Обычный 6 5 4 2" xfId="593"/>
    <cellStyle name="Обычный 6 5 4 2 2" xfId="1280"/>
    <cellStyle name="Обычный 6 5 4 3" xfId="1813"/>
    <cellStyle name="Обычный 6 5 4 4" xfId="1814"/>
    <cellStyle name="Обычный 6 5 4 5" xfId="2306"/>
    <cellStyle name="Обычный 6 5 4 6" xfId="938"/>
    <cellStyle name="Обычный 6 5 5" xfId="588"/>
    <cellStyle name="Обычный 6 5 5 2" xfId="1281"/>
    <cellStyle name="Обычный 6 5 6" xfId="1815"/>
    <cellStyle name="Обычный 6 5 7" xfId="1816"/>
    <cellStyle name="Обычный 6 5 8" xfId="2307"/>
    <cellStyle name="Обычный 6 5 9" xfId="933"/>
    <cellStyle name="Обычный 6 6" xfId="241"/>
    <cellStyle name="Обычный 6 6 2" xfId="242"/>
    <cellStyle name="Обычный 6 6 2 2" xfId="595"/>
    <cellStyle name="Обычный 6 6 2 2 2" xfId="1282"/>
    <cellStyle name="Обычный 6 6 2 3" xfId="1817"/>
    <cellStyle name="Обычный 6 6 2 4" xfId="1818"/>
    <cellStyle name="Обычный 6 6 2 5" xfId="2308"/>
    <cellStyle name="Обычный 6 6 2 6" xfId="940"/>
    <cellStyle name="Обычный 6 6 3" xfId="594"/>
    <cellStyle name="Обычный 6 6 3 2" xfId="1283"/>
    <cellStyle name="Обычный 6 6 4" xfId="1819"/>
    <cellStyle name="Обычный 6 6 5" xfId="1820"/>
    <cellStyle name="Обычный 6 6 6" xfId="2309"/>
    <cellStyle name="Обычный 6 6 7" xfId="939"/>
    <cellStyle name="Обычный 6 7" xfId="243"/>
    <cellStyle name="Обычный 6 7 2" xfId="244"/>
    <cellStyle name="Обычный 6 7 2 2" xfId="597"/>
    <cellStyle name="Обычный 6 7 2 2 2" xfId="1284"/>
    <cellStyle name="Обычный 6 7 2 3" xfId="1821"/>
    <cellStyle name="Обычный 6 7 2 4" xfId="1822"/>
    <cellStyle name="Обычный 6 7 2 5" xfId="2310"/>
    <cellStyle name="Обычный 6 7 2 6" xfId="942"/>
    <cellStyle name="Обычный 6 7 3" xfId="596"/>
    <cellStyle name="Обычный 6 7 3 2" xfId="1285"/>
    <cellStyle name="Обычный 6 7 4" xfId="1823"/>
    <cellStyle name="Обычный 6 7 5" xfId="1824"/>
    <cellStyle name="Обычный 6 7 6" xfId="2311"/>
    <cellStyle name="Обычный 6 7 7" xfId="941"/>
    <cellStyle name="Обычный 6 8" xfId="245"/>
    <cellStyle name="Обычный 6 8 2" xfId="246"/>
    <cellStyle name="Обычный 6 8 2 2" xfId="599"/>
    <cellStyle name="Обычный 6 8 2 2 2" xfId="1286"/>
    <cellStyle name="Обычный 6 8 2 3" xfId="1825"/>
    <cellStyle name="Обычный 6 8 2 4" xfId="1826"/>
    <cellStyle name="Обычный 6 8 2 5" xfId="2312"/>
    <cellStyle name="Обычный 6 8 2 6" xfId="944"/>
    <cellStyle name="Обычный 6 8 3" xfId="598"/>
    <cellStyle name="Обычный 6 8 3 2" xfId="1287"/>
    <cellStyle name="Обычный 6 8 4" xfId="1827"/>
    <cellStyle name="Обычный 6 8 5" xfId="1828"/>
    <cellStyle name="Обычный 6 8 6" xfId="2313"/>
    <cellStyle name="Обычный 6 8 7" xfId="943"/>
    <cellStyle name="Обычный 6 9" xfId="247"/>
    <cellStyle name="Обычный 6 9 2" xfId="600"/>
    <cellStyle name="Обычный 6 9 2 2" xfId="1288"/>
    <cellStyle name="Обычный 6 9 3" xfId="1829"/>
    <cellStyle name="Обычный 6 9 4" xfId="1830"/>
    <cellStyle name="Обычный 6 9 5" xfId="2314"/>
    <cellStyle name="Обычный 6 9 6" xfId="945"/>
    <cellStyle name="Обычный 7" xfId="2"/>
    <cellStyle name="Обычный 7 2" xfId="248"/>
    <cellStyle name="Обычный 7 2 10" xfId="1831"/>
    <cellStyle name="Обычный 7 2 11" xfId="1832"/>
    <cellStyle name="Обычный 7 2 12" xfId="2315"/>
    <cellStyle name="Обычный 7 2 13" xfId="946"/>
    <cellStyle name="Обычный 7 2 2" xfId="249"/>
    <cellStyle name="Обычный 7 2 2 10" xfId="947"/>
    <cellStyle name="Обычный 7 2 2 2" xfId="250"/>
    <cellStyle name="Обычный 7 2 2 2 2" xfId="251"/>
    <cellStyle name="Обычный 7 2 2 2 2 2" xfId="252"/>
    <cellStyle name="Обычный 7 2 2 2 2 2 2" xfId="605"/>
    <cellStyle name="Обычный 7 2 2 2 2 2 2 2" xfId="1289"/>
    <cellStyle name="Обычный 7 2 2 2 2 2 3" xfId="1833"/>
    <cellStyle name="Обычный 7 2 2 2 2 2 4" xfId="1834"/>
    <cellStyle name="Обычный 7 2 2 2 2 2 5" xfId="2316"/>
    <cellStyle name="Обычный 7 2 2 2 2 2 6" xfId="950"/>
    <cellStyle name="Обычный 7 2 2 2 2 3" xfId="604"/>
    <cellStyle name="Обычный 7 2 2 2 2 3 2" xfId="1290"/>
    <cellStyle name="Обычный 7 2 2 2 2 4" xfId="1835"/>
    <cellStyle name="Обычный 7 2 2 2 2 5" xfId="1836"/>
    <cellStyle name="Обычный 7 2 2 2 2 6" xfId="2317"/>
    <cellStyle name="Обычный 7 2 2 2 2 7" xfId="949"/>
    <cellStyle name="Обычный 7 2 2 2 3" xfId="253"/>
    <cellStyle name="Обычный 7 2 2 2 3 2" xfId="254"/>
    <cellStyle name="Обычный 7 2 2 2 3 2 2" xfId="607"/>
    <cellStyle name="Обычный 7 2 2 2 3 2 2 2" xfId="1291"/>
    <cellStyle name="Обычный 7 2 2 2 3 2 3" xfId="1837"/>
    <cellStyle name="Обычный 7 2 2 2 3 2 4" xfId="1838"/>
    <cellStyle name="Обычный 7 2 2 2 3 2 5" xfId="2318"/>
    <cellStyle name="Обычный 7 2 2 2 3 2 6" xfId="952"/>
    <cellStyle name="Обычный 7 2 2 2 3 3" xfId="606"/>
    <cellStyle name="Обычный 7 2 2 2 3 3 2" xfId="1292"/>
    <cellStyle name="Обычный 7 2 2 2 3 4" xfId="1839"/>
    <cellStyle name="Обычный 7 2 2 2 3 5" xfId="1840"/>
    <cellStyle name="Обычный 7 2 2 2 3 6" xfId="2319"/>
    <cellStyle name="Обычный 7 2 2 2 3 7" xfId="951"/>
    <cellStyle name="Обычный 7 2 2 2 4" xfId="255"/>
    <cellStyle name="Обычный 7 2 2 2 4 2" xfId="608"/>
    <cellStyle name="Обычный 7 2 2 2 4 2 2" xfId="1293"/>
    <cellStyle name="Обычный 7 2 2 2 4 3" xfId="1841"/>
    <cellStyle name="Обычный 7 2 2 2 4 4" xfId="1842"/>
    <cellStyle name="Обычный 7 2 2 2 4 5" xfId="2320"/>
    <cellStyle name="Обычный 7 2 2 2 4 6" xfId="953"/>
    <cellStyle name="Обычный 7 2 2 2 5" xfId="603"/>
    <cellStyle name="Обычный 7 2 2 2 5 2" xfId="1294"/>
    <cellStyle name="Обычный 7 2 2 2 6" xfId="1843"/>
    <cellStyle name="Обычный 7 2 2 2 7" xfId="1844"/>
    <cellStyle name="Обычный 7 2 2 2 8" xfId="2321"/>
    <cellStyle name="Обычный 7 2 2 2 9" xfId="948"/>
    <cellStyle name="Обычный 7 2 2 3" xfId="256"/>
    <cellStyle name="Обычный 7 2 2 3 2" xfId="257"/>
    <cellStyle name="Обычный 7 2 2 3 2 2" xfId="610"/>
    <cellStyle name="Обычный 7 2 2 3 2 2 2" xfId="1295"/>
    <cellStyle name="Обычный 7 2 2 3 2 3" xfId="1845"/>
    <cellStyle name="Обычный 7 2 2 3 2 4" xfId="1846"/>
    <cellStyle name="Обычный 7 2 2 3 2 5" xfId="2322"/>
    <cellStyle name="Обычный 7 2 2 3 2 6" xfId="955"/>
    <cellStyle name="Обычный 7 2 2 3 3" xfId="609"/>
    <cellStyle name="Обычный 7 2 2 3 3 2" xfId="1296"/>
    <cellStyle name="Обычный 7 2 2 3 4" xfId="1847"/>
    <cellStyle name="Обычный 7 2 2 3 5" xfId="1848"/>
    <cellStyle name="Обычный 7 2 2 3 6" xfId="2323"/>
    <cellStyle name="Обычный 7 2 2 3 7" xfId="954"/>
    <cellStyle name="Обычный 7 2 2 4" xfId="258"/>
    <cellStyle name="Обычный 7 2 2 4 2" xfId="259"/>
    <cellStyle name="Обычный 7 2 2 4 2 2" xfId="612"/>
    <cellStyle name="Обычный 7 2 2 4 2 2 2" xfId="1297"/>
    <cellStyle name="Обычный 7 2 2 4 2 3" xfId="1849"/>
    <cellStyle name="Обычный 7 2 2 4 2 4" xfId="1850"/>
    <cellStyle name="Обычный 7 2 2 4 2 5" xfId="2324"/>
    <cellStyle name="Обычный 7 2 2 4 2 6" xfId="957"/>
    <cellStyle name="Обычный 7 2 2 4 3" xfId="611"/>
    <cellStyle name="Обычный 7 2 2 4 3 2" xfId="1298"/>
    <cellStyle name="Обычный 7 2 2 4 4" xfId="1851"/>
    <cellStyle name="Обычный 7 2 2 4 5" xfId="1852"/>
    <cellStyle name="Обычный 7 2 2 4 6" xfId="2325"/>
    <cellStyle name="Обычный 7 2 2 4 7" xfId="956"/>
    <cellStyle name="Обычный 7 2 2 5" xfId="260"/>
    <cellStyle name="Обычный 7 2 2 5 2" xfId="613"/>
    <cellStyle name="Обычный 7 2 2 5 2 2" xfId="1299"/>
    <cellStyle name="Обычный 7 2 2 5 3" xfId="1853"/>
    <cellStyle name="Обычный 7 2 2 5 4" xfId="1854"/>
    <cellStyle name="Обычный 7 2 2 5 5" xfId="2326"/>
    <cellStyle name="Обычный 7 2 2 5 6" xfId="958"/>
    <cellStyle name="Обычный 7 2 2 6" xfId="602"/>
    <cellStyle name="Обычный 7 2 2 6 2" xfId="1300"/>
    <cellStyle name="Обычный 7 2 2 7" xfId="1855"/>
    <cellStyle name="Обычный 7 2 2 8" xfId="1856"/>
    <cellStyle name="Обычный 7 2 2 9" xfId="2327"/>
    <cellStyle name="Обычный 7 2 3" xfId="261"/>
    <cellStyle name="Обычный 7 2 3 10" xfId="959"/>
    <cellStyle name="Обычный 7 2 3 2" xfId="262"/>
    <cellStyle name="Обычный 7 2 3 2 2" xfId="263"/>
    <cellStyle name="Обычный 7 2 3 2 2 2" xfId="264"/>
    <cellStyle name="Обычный 7 2 3 2 2 2 2" xfId="617"/>
    <cellStyle name="Обычный 7 2 3 2 2 2 2 2" xfId="1301"/>
    <cellStyle name="Обычный 7 2 3 2 2 2 3" xfId="1857"/>
    <cellStyle name="Обычный 7 2 3 2 2 2 4" xfId="1858"/>
    <cellStyle name="Обычный 7 2 3 2 2 2 5" xfId="2328"/>
    <cellStyle name="Обычный 7 2 3 2 2 2 6" xfId="962"/>
    <cellStyle name="Обычный 7 2 3 2 2 3" xfId="616"/>
    <cellStyle name="Обычный 7 2 3 2 2 3 2" xfId="1302"/>
    <cellStyle name="Обычный 7 2 3 2 2 4" xfId="1859"/>
    <cellStyle name="Обычный 7 2 3 2 2 5" xfId="1860"/>
    <cellStyle name="Обычный 7 2 3 2 2 6" xfId="2329"/>
    <cellStyle name="Обычный 7 2 3 2 2 7" xfId="961"/>
    <cellStyle name="Обычный 7 2 3 2 3" xfId="265"/>
    <cellStyle name="Обычный 7 2 3 2 3 2" xfId="266"/>
    <cellStyle name="Обычный 7 2 3 2 3 2 2" xfId="619"/>
    <cellStyle name="Обычный 7 2 3 2 3 2 2 2" xfId="1303"/>
    <cellStyle name="Обычный 7 2 3 2 3 2 3" xfId="1861"/>
    <cellStyle name="Обычный 7 2 3 2 3 2 4" xfId="1862"/>
    <cellStyle name="Обычный 7 2 3 2 3 2 5" xfId="2330"/>
    <cellStyle name="Обычный 7 2 3 2 3 2 6" xfId="964"/>
    <cellStyle name="Обычный 7 2 3 2 3 3" xfId="618"/>
    <cellStyle name="Обычный 7 2 3 2 3 3 2" xfId="1304"/>
    <cellStyle name="Обычный 7 2 3 2 3 4" xfId="1863"/>
    <cellStyle name="Обычный 7 2 3 2 3 5" xfId="1864"/>
    <cellStyle name="Обычный 7 2 3 2 3 6" xfId="2331"/>
    <cellStyle name="Обычный 7 2 3 2 3 7" xfId="963"/>
    <cellStyle name="Обычный 7 2 3 2 4" xfId="267"/>
    <cellStyle name="Обычный 7 2 3 2 4 2" xfId="620"/>
    <cellStyle name="Обычный 7 2 3 2 4 2 2" xfId="1305"/>
    <cellStyle name="Обычный 7 2 3 2 4 3" xfId="1865"/>
    <cellStyle name="Обычный 7 2 3 2 4 4" xfId="1866"/>
    <cellStyle name="Обычный 7 2 3 2 4 5" xfId="2332"/>
    <cellStyle name="Обычный 7 2 3 2 4 6" xfId="965"/>
    <cellStyle name="Обычный 7 2 3 2 5" xfId="615"/>
    <cellStyle name="Обычный 7 2 3 2 5 2" xfId="1306"/>
    <cellStyle name="Обычный 7 2 3 2 6" xfId="1867"/>
    <cellStyle name="Обычный 7 2 3 2 7" xfId="1868"/>
    <cellStyle name="Обычный 7 2 3 2 8" xfId="2333"/>
    <cellStyle name="Обычный 7 2 3 2 9" xfId="960"/>
    <cellStyle name="Обычный 7 2 3 3" xfId="268"/>
    <cellStyle name="Обычный 7 2 3 3 2" xfId="269"/>
    <cellStyle name="Обычный 7 2 3 3 2 2" xfId="622"/>
    <cellStyle name="Обычный 7 2 3 3 2 2 2" xfId="1307"/>
    <cellStyle name="Обычный 7 2 3 3 2 3" xfId="1869"/>
    <cellStyle name="Обычный 7 2 3 3 2 4" xfId="1870"/>
    <cellStyle name="Обычный 7 2 3 3 2 5" xfId="2334"/>
    <cellStyle name="Обычный 7 2 3 3 2 6" xfId="967"/>
    <cellStyle name="Обычный 7 2 3 3 3" xfId="621"/>
    <cellStyle name="Обычный 7 2 3 3 3 2" xfId="1308"/>
    <cellStyle name="Обычный 7 2 3 3 4" xfId="1871"/>
    <cellStyle name="Обычный 7 2 3 3 5" xfId="1872"/>
    <cellStyle name="Обычный 7 2 3 3 6" xfId="2335"/>
    <cellStyle name="Обычный 7 2 3 3 7" xfId="966"/>
    <cellStyle name="Обычный 7 2 3 4" xfId="270"/>
    <cellStyle name="Обычный 7 2 3 4 2" xfId="271"/>
    <cellStyle name="Обычный 7 2 3 4 2 2" xfId="624"/>
    <cellStyle name="Обычный 7 2 3 4 2 2 2" xfId="1309"/>
    <cellStyle name="Обычный 7 2 3 4 2 3" xfId="1873"/>
    <cellStyle name="Обычный 7 2 3 4 2 4" xfId="1874"/>
    <cellStyle name="Обычный 7 2 3 4 2 5" xfId="2336"/>
    <cellStyle name="Обычный 7 2 3 4 2 6" xfId="969"/>
    <cellStyle name="Обычный 7 2 3 4 3" xfId="623"/>
    <cellStyle name="Обычный 7 2 3 4 3 2" xfId="1310"/>
    <cellStyle name="Обычный 7 2 3 4 4" xfId="1875"/>
    <cellStyle name="Обычный 7 2 3 4 5" xfId="1876"/>
    <cellStyle name="Обычный 7 2 3 4 6" xfId="2337"/>
    <cellStyle name="Обычный 7 2 3 4 7" xfId="968"/>
    <cellStyle name="Обычный 7 2 3 5" xfId="272"/>
    <cellStyle name="Обычный 7 2 3 5 2" xfId="625"/>
    <cellStyle name="Обычный 7 2 3 5 2 2" xfId="1311"/>
    <cellStyle name="Обычный 7 2 3 5 3" xfId="1877"/>
    <cellStyle name="Обычный 7 2 3 5 4" xfId="1878"/>
    <cellStyle name="Обычный 7 2 3 5 5" xfId="2338"/>
    <cellStyle name="Обычный 7 2 3 5 6" xfId="970"/>
    <cellStyle name="Обычный 7 2 3 6" xfId="614"/>
    <cellStyle name="Обычный 7 2 3 6 2" xfId="1312"/>
    <cellStyle name="Обычный 7 2 3 7" xfId="1879"/>
    <cellStyle name="Обычный 7 2 3 8" xfId="1880"/>
    <cellStyle name="Обычный 7 2 3 9" xfId="2339"/>
    <cellStyle name="Обычный 7 2 4" xfId="273"/>
    <cellStyle name="Обычный 7 2 4 2" xfId="274"/>
    <cellStyle name="Обычный 7 2 4 2 2" xfId="275"/>
    <cellStyle name="Обычный 7 2 4 2 2 2" xfId="628"/>
    <cellStyle name="Обычный 7 2 4 2 2 2 2" xfId="1313"/>
    <cellStyle name="Обычный 7 2 4 2 2 3" xfId="1881"/>
    <cellStyle name="Обычный 7 2 4 2 2 4" xfId="1882"/>
    <cellStyle name="Обычный 7 2 4 2 2 5" xfId="2340"/>
    <cellStyle name="Обычный 7 2 4 2 2 6" xfId="973"/>
    <cellStyle name="Обычный 7 2 4 2 3" xfId="627"/>
    <cellStyle name="Обычный 7 2 4 2 3 2" xfId="1314"/>
    <cellStyle name="Обычный 7 2 4 2 4" xfId="1883"/>
    <cellStyle name="Обычный 7 2 4 2 5" xfId="1884"/>
    <cellStyle name="Обычный 7 2 4 2 6" xfId="2341"/>
    <cellStyle name="Обычный 7 2 4 2 7" xfId="972"/>
    <cellStyle name="Обычный 7 2 4 3" xfId="276"/>
    <cellStyle name="Обычный 7 2 4 3 2" xfId="277"/>
    <cellStyle name="Обычный 7 2 4 3 2 2" xfId="630"/>
    <cellStyle name="Обычный 7 2 4 3 2 2 2" xfId="1315"/>
    <cellStyle name="Обычный 7 2 4 3 2 3" xfId="1885"/>
    <cellStyle name="Обычный 7 2 4 3 2 4" xfId="1886"/>
    <cellStyle name="Обычный 7 2 4 3 2 5" xfId="2342"/>
    <cellStyle name="Обычный 7 2 4 3 2 6" xfId="975"/>
    <cellStyle name="Обычный 7 2 4 3 3" xfId="629"/>
    <cellStyle name="Обычный 7 2 4 3 3 2" xfId="1316"/>
    <cellStyle name="Обычный 7 2 4 3 4" xfId="1887"/>
    <cellStyle name="Обычный 7 2 4 3 5" xfId="1888"/>
    <cellStyle name="Обычный 7 2 4 3 6" xfId="2343"/>
    <cellStyle name="Обычный 7 2 4 3 7" xfId="974"/>
    <cellStyle name="Обычный 7 2 4 4" xfId="278"/>
    <cellStyle name="Обычный 7 2 4 4 2" xfId="631"/>
    <cellStyle name="Обычный 7 2 4 4 2 2" xfId="1317"/>
    <cellStyle name="Обычный 7 2 4 4 3" xfId="1889"/>
    <cellStyle name="Обычный 7 2 4 4 4" xfId="1890"/>
    <cellStyle name="Обычный 7 2 4 4 5" xfId="2344"/>
    <cellStyle name="Обычный 7 2 4 4 6" xfId="976"/>
    <cellStyle name="Обычный 7 2 4 5" xfId="626"/>
    <cellStyle name="Обычный 7 2 4 5 2" xfId="1318"/>
    <cellStyle name="Обычный 7 2 4 6" xfId="1891"/>
    <cellStyle name="Обычный 7 2 4 7" xfId="1892"/>
    <cellStyle name="Обычный 7 2 4 8" xfId="2345"/>
    <cellStyle name="Обычный 7 2 4 9" xfId="971"/>
    <cellStyle name="Обычный 7 2 5" xfId="279"/>
    <cellStyle name="Обычный 7 2 5 2" xfId="280"/>
    <cellStyle name="Обычный 7 2 5 2 2" xfId="633"/>
    <cellStyle name="Обычный 7 2 5 2 2 2" xfId="1319"/>
    <cellStyle name="Обычный 7 2 5 2 3" xfId="1893"/>
    <cellStyle name="Обычный 7 2 5 2 4" xfId="1894"/>
    <cellStyle name="Обычный 7 2 5 2 5" xfId="2346"/>
    <cellStyle name="Обычный 7 2 5 2 6" xfId="978"/>
    <cellStyle name="Обычный 7 2 5 3" xfId="632"/>
    <cellStyle name="Обычный 7 2 5 3 2" xfId="1320"/>
    <cellStyle name="Обычный 7 2 5 4" xfId="1895"/>
    <cellStyle name="Обычный 7 2 5 5" xfId="1896"/>
    <cellStyle name="Обычный 7 2 5 6" xfId="2347"/>
    <cellStyle name="Обычный 7 2 5 7" xfId="977"/>
    <cellStyle name="Обычный 7 2 6" xfId="281"/>
    <cellStyle name="Обычный 7 2 6 2" xfId="282"/>
    <cellStyle name="Обычный 7 2 6 2 2" xfId="635"/>
    <cellStyle name="Обычный 7 2 6 2 2 2" xfId="1321"/>
    <cellStyle name="Обычный 7 2 6 2 3" xfId="1897"/>
    <cellStyle name="Обычный 7 2 6 2 4" xfId="1898"/>
    <cellStyle name="Обычный 7 2 6 2 5" xfId="2348"/>
    <cellStyle name="Обычный 7 2 6 2 6" xfId="980"/>
    <cellStyle name="Обычный 7 2 6 3" xfId="634"/>
    <cellStyle name="Обычный 7 2 6 3 2" xfId="1322"/>
    <cellStyle name="Обычный 7 2 6 4" xfId="1899"/>
    <cellStyle name="Обычный 7 2 6 5" xfId="1900"/>
    <cellStyle name="Обычный 7 2 6 6" xfId="2349"/>
    <cellStyle name="Обычный 7 2 6 7" xfId="979"/>
    <cellStyle name="Обычный 7 2 7" xfId="283"/>
    <cellStyle name="Обычный 7 2 7 2" xfId="284"/>
    <cellStyle name="Обычный 7 2 7 2 2" xfId="637"/>
    <cellStyle name="Обычный 7 2 7 2 2 2" xfId="1323"/>
    <cellStyle name="Обычный 7 2 7 2 3" xfId="1901"/>
    <cellStyle name="Обычный 7 2 7 2 4" xfId="1902"/>
    <cellStyle name="Обычный 7 2 7 2 5" xfId="2350"/>
    <cellStyle name="Обычный 7 2 7 2 6" xfId="982"/>
    <cellStyle name="Обычный 7 2 7 3" xfId="636"/>
    <cellStyle name="Обычный 7 2 7 3 2" xfId="1324"/>
    <cellStyle name="Обычный 7 2 7 4" xfId="1903"/>
    <cellStyle name="Обычный 7 2 7 5" xfId="1904"/>
    <cellStyle name="Обычный 7 2 7 6" xfId="2351"/>
    <cellStyle name="Обычный 7 2 7 7" xfId="981"/>
    <cellStyle name="Обычный 7 2 8" xfId="285"/>
    <cellStyle name="Обычный 7 2 8 2" xfId="638"/>
    <cellStyle name="Обычный 7 2 8 2 2" xfId="1325"/>
    <cellStyle name="Обычный 7 2 8 3" xfId="1905"/>
    <cellStyle name="Обычный 7 2 8 4" xfId="1906"/>
    <cellStyle name="Обычный 7 2 8 5" xfId="2352"/>
    <cellStyle name="Обычный 7 2 8 6" xfId="983"/>
    <cellStyle name="Обычный 7 2 9" xfId="601"/>
    <cellStyle name="Обычный 7 2 9 2" xfId="1326"/>
    <cellStyle name="Обычный 7 3" xfId="2492"/>
    <cellStyle name="Обычный 7 4" xfId="2586"/>
    <cellStyle name="Обычный 8" xfId="286"/>
    <cellStyle name="Обычный 8 2" xfId="2585"/>
    <cellStyle name="Обычный 8 28" xfId="2530"/>
    <cellStyle name="Обычный 9" xfId="287"/>
    <cellStyle name="Обычный 9 10" xfId="2353"/>
    <cellStyle name="Обычный 9 11" xfId="984"/>
    <cellStyle name="Обычный 9 12" xfId="2529"/>
    <cellStyle name="Обычный 9 2" xfId="288"/>
    <cellStyle name="Обычный 9 2 10" xfId="985"/>
    <cellStyle name="Обычный 9 2 2" xfId="289"/>
    <cellStyle name="Обычный 9 2 2 10" xfId="986"/>
    <cellStyle name="Обычный 9 2 2 2" xfId="290"/>
    <cellStyle name="Обычный 9 2 2 2 2" xfId="291"/>
    <cellStyle name="Обычный 9 2 2 2 2 2" xfId="643"/>
    <cellStyle name="Обычный 9 2 2 2 2 2 2" xfId="1327"/>
    <cellStyle name="Обычный 9 2 2 2 2 3" xfId="1907"/>
    <cellStyle name="Обычный 9 2 2 2 2 4" xfId="1908"/>
    <cellStyle name="Обычный 9 2 2 2 2 5" xfId="2354"/>
    <cellStyle name="Обычный 9 2 2 2 2 6" xfId="988"/>
    <cellStyle name="Обычный 9 2 2 2 3" xfId="642"/>
    <cellStyle name="Обычный 9 2 2 2 3 2" xfId="1328"/>
    <cellStyle name="Обычный 9 2 2 2 4" xfId="1909"/>
    <cellStyle name="Обычный 9 2 2 2 5" xfId="1910"/>
    <cellStyle name="Обычный 9 2 2 2 6" xfId="2355"/>
    <cellStyle name="Обычный 9 2 2 2 7" xfId="987"/>
    <cellStyle name="Обычный 9 2 2 3" xfId="292"/>
    <cellStyle name="Обычный 9 2 2 3 2" xfId="293"/>
    <cellStyle name="Обычный 9 2 2 3 2 2" xfId="645"/>
    <cellStyle name="Обычный 9 2 2 3 2 2 2" xfId="1329"/>
    <cellStyle name="Обычный 9 2 2 3 2 3" xfId="1911"/>
    <cellStyle name="Обычный 9 2 2 3 2 4" xfId="1912"/>
    <cellStyle name="Обычный 9 2 2 3 2 5" xfId="2356"/>
    <cellStyle name="Обычный 9 2 2 3 2 6" xfId="990"/>
    <cellStyle name="Обычный 9 2 2 3 3" xfId="644"/>
    <cellStyle name="Обычный 9 2 2 3 3 2" xfId="1330"/>
    <cellStyle name="Обычный 9 2 2 3 4" xfId="1913"/>
    <cellStyle name="Обычный 9 2 2 3 5" xfId="1914"/>
    <cellStyle name="Обычный 9 2 2 3 6" xfId="2357"/>
    <cellStyle name="Обычный 9 2 2 3 7" xfId="989"/>
    <cellStyle name="Обычный 9 2 2 4" xfId="294"/>
    <cellStyle name="Обычный 9 2 2 4 2" xfId="295"/>
    <cellStyle name="Обычный 9 2 2 4 2 2" xfId="647"/>
    <cellStyle name="Обычный 9 2 2 4 2 2 2" xfId="1331"/>
    <cellStyle name="Обычный 9 2 2 4 2 3" xfId="1915"/>
    <cellStyle name="Обычный 9 2 2 4 2 4" xfId="1916"/>
    <cellStyle name="Обычный 9 2 2 4 2 5" xfId="2358"/>
    <cellStyle name="Обычный 9 2 2 4 2 6" xfId="992"/>
    <cellStyle name="Обычный 9 2 2 4 3" xfId="646"/>
    <cellStyle name="Обычный 9 2 2 4 3 2" xfId="1332"/>
    <cellStyle name="Обычный 9 2 2 4 4" xfId="1917"/>
    <cellStyle name="Обычный 9 2 2 4 5" xfId="1918"/>
    <cellStyle name="Обычный 9 2 2 4 6" xfId="2359"/>
    <cellStyle name="Обычный 9 2 2 4 7" xfId="991"/>
    <cellStyle name="Обычный 9 2 2 5" xfId="296"/>
    <cellStyle name="Обычный 9 2 2 5 2" xfId="648"/>
    <cellStyle name="Обычный 9 2 2 5 2 2" xfId="1333"/>
    <cellStyle name="Обычный 9 2 2 5 3" xfId="1919"/>
    <cellStyle name="Обычный 9 2 2 5 4" xfId="1920"/>
    <cellStyle name="Обычный 9 2 2 5 5" xfId="2360"/>
    <cellStyle name="Обычный 9 2 2 5 6" xfId="993"/>
    <cellStyle name="Обычный 9 2 2 6" xfId="641"/>
    <cellStyle name="Обычный 9 2 2 6 2" xfId="1334"/>
    <cellStyle name="Обычный 9 2 2 7" xfId="1921"/>
    <cellStyle name="Обычный 9 2 2 8" xfId="1922"/>
    <cellStyle name="Обычный 9 2 2 9" xfId="2361"/>
    <cellStyle name="Обычный 9 2 3" xfId="297"/>
    <cellStyle name="Обычный 9 2 3 2" xfId="298"/>
    <cellStyle name="Обычный 9 2 3 2 2" xfId="650"/>
    <cellStyle name="Обычный 9 2 3 2 2 2" xfId="1335"/>
    <cellStyle name="Обычный 9 2 3 2 3" xfId="1923"/>
    <cellStyle name="Обычный 9 2 3 2 4" xfId="1924"/>
    <cellStyle name="Обычный 9 2 3 2 5" xfId="2362"/>
    <cellStyle name="Обычный 9 2 3 2 6" xfId="995"/>
    <cellStyle name="Обычный 9 2 3 3" xfId="649"/>
    <cellStyle name="Обычный 9 2 3 3 2" xfId="1336"/>
    <cellStyle name="Обычный 9 2 3 4" xfId="1925"/>
    <cellStyle name="Обычный 9 2 3 5" xfId="1926"/>
    <cellStyle name="Обычный 9 2 3 6" xfId="2363"/>
    <cellStyle name="Обычный 9 2 3 7" xfId="994"/>
    <cellStyle name="Обычный 9 2 4" xfId="299"/>
    <cellStyle name="Обычный 9 2 4 2" xfId="300"/>
    <cellStyle name="Обычный 9 2 4 2 2" xfId="652"/>
    <cellStyle name="Обычный 9 2 4 2 2 2" xfId="1337"/>
    <cellStyle name="Обычный 9 2 4 2 3" xfId="1927"/>
    <cellStyle name="Обычный 9 2 4 2 4" xfId="1928"/>
    <cellStyle name="Обычный 9 2 4 2 5" xfId="2364"/>
    <cellStyle name="Обычный 9 2 4 2 6" xfId="997"/>
    <cellStyle name="Обычный 9 2 4 3" xfId="651"/>
    <cellStyle name="Обычный 9 2 4 3 2" xfId="1338"/>
    <cellStyle name="Обычный 9 2 4 4" xfId="1929"/>
    <cellStyle name="Обычный 9 2 4 5" xfId="1930"/>
    <cellStyle name="Обычный 9 2 4 6" xfId="2365"/>
    <cellStyle name="Обычный 9 2 4 7" xfId="996"/>
    <cellStyle name="Обычный 9 2 5" xfId="301"/>
    <cellStyle name="Обычный 9 2 5 2" xfId="653"/>
    <cellStyle name="Обычный 9 2 5 2 2" xfId="1339"/>
    <cellStyle name="Обычный 9 2 5 3" xfId="1931"/>
    <cellStyle name="Обычный 9 2 5 4" xfId="1932"/>
    <cellStyle name="Обычный 9 2 5 5" xfId="2366"/>
    <cellStyle name="Обычный 9 2 5 6" xfId="998"/>
    <cellStyle name="Обычный 9 2 6" xfId="640"/>
    <cellStyle name="Обычный 9 2 6 2" xfId="1340"/>
    <cellStyle name="Обычный 9 2 7" xfId="1933"/>
    <cellStyle name="Обычный 9 2 8" xfId="1934"/>
    <cellStyle name="Обычный 9 2 9" xfId="2367"/>
    <cellStyle name="Обычный 9 3" xfId="302"/>
    <cellStyle name="Обычный 9 3 10" xfId="999"/>
    <cellStyle name="Обычный 9 3 2" xfId="303"/>
    <cellStyle name="Обычный 9 3 2 2" xfId="304"/>
    <cellStyle name="Обычный 9 3 2 2 2" xfId="656"/>
    <cellStyle name="Обычный 9 3 2 2 2 2" xfId="1341"/>
    <cellStyle name="Обычный 9 3 2 2 3" xfId="1935"/>
    <cellStyle name="Обычный 9 3 2 2 4" xfId="1936"/>
    <cellStyle name="Обычный 9 3 2 2 5" xfId="2368"/>
    <cellStyle name="Обычный 9 3 2 2 6" xfId="1001"/>
    <cellStyle name="Обычный 9 3 2 3" xfId="655"/>
    <cellStyle name="Обычный 9 3 2 3 2" xfId="1342"/>
    <cellStyle name="Обычный 9 3 2 4" xfId="1937"/>
    <cellStyle name="Обычный 9 3 2 5" xfId="1938"/>
    <cellStyle name="Обычный 9 3 2 6" xfId="2369"/>
    <cellStyle name="Обычный 9 3 2 7" xfId="1000"/>
    <cellStyle name="Обычный 9 3 3" xfId="305"/>
    <cellStyle name="Обычный 9 3 3 2" xfId="306"/>
    <cellStyle name="Обычный 9 3 3 2 2" xfId="658"/>
    <cellStyle name="Обычный 9 3 3 2 2 2" xfId="1343"/>
    <cellStyle name="Обычный 9 3 3 2 3" xfId="1939"/>
    <cellStyle name="Обычный 9 3 3 2 4" xfId="1940"/>
    <cellStyle name="Обычный 9 3 3 2 5" xfId="2370"/>
    <cellStyle name="Обычный 9 3 3 2 6" xfId="1003"/>
    <cellStyle name="Обычный 9 3 3 3" xfId="657"/>
    <cellStyle name="Обычный 9 3 3 3 2" xfId="1344"/>
    <cellStyle name="Обычный 9 3 3 4" xfId="1941"/>
    <cellStyle name="Обычный 9 3 3 5" xfId="1942"/>
    <cellStyle name="Обычный 9 3 3 6" xfId="2371"/>
    <cellStyle name="Обычный 9 3 3 7" xfId="1002"/>
    <cellStyle name="Обычный 9 3 4" xfId="307"/>
    <cellStyle name="Обычный 9 3 4 2" xfId="308"/>
    <cellStyle name="Обычный 9 3 4 2 2" xfId="660"/>
    <cellStyle name="Обычный 9 3 4 2 2 2" xfId="1345"/>
    <cellStyle name="Обычный 9 3 4 2 3" xfId="1943"/>
    <cellStyle name="Обычный 9 3 4 2 4" xfId="1944"/>
    <cellStyle name="Обычный 9 3 4 2 5" xfId="2372"/>
    <cellStyle name="Обычный 9 3 4 2 6" xfId="1005"/>
    <cellStyle name="Обычный 9 3 4 3" xfId="659"/>
    <cellStyle name="Обычный 9 3 4 3 2" xfId="1346"/>
    <cellStyle name="Обычный 9 3 4 4" xfId="1945"/>
    <cellStyle name="Обычный 9 3 4 5" xfId="1946"/>
    <cellStyle name="Обычный 9 3 4 6" xfId="2373"/>
    <cellStyle name="Обычный 9 3 4 7" xfId="1004"/>
    <cellStyle name="Обычный 9 3 5" xfId="309"/>
    <cellStyle name="Обычный 9 3 5 2" xfId="661"/>
    <cellStyle name="Обычный 9 3 5 2 2" xfId="1347"/>
    <cellStyle name="Обычный 9 3 5 3" xfId="1947"/>
    <cellStyle name="Обычный 9 3 5 4" xfId="1948"/>
    <cellStyle name="Обычный 9 3 5 5" xfId="2374"/>
    <cellStyle name="Обычный 9 3 5 6" xfId="1006"/>
    <cellStyle name="Обычный 9 3 6" xfId="654"/>
    <cellStyle name="Обычный 9 3 6 2" xfId="1348"/>
    <cellStyle name="Обычный 9 3 7" xfId="1949"/>
    <cellStyle name="Обычный 9 3 8" xfId="1950"/>
    <cellStyle name="Обычный 9 3 9" xfId="2375"/>
    <cellStyle name="Обычный 9 4" xfId="310"/>
    <cellStyle name="Обычный 9 4 2" xfId="311"/>
    <cellStyle name="Обычный 9 4 2 2" xfId="663"/>
    <cellStyle name="Обычный 9 4 2 2 2" xfId="1349"/>
    <cellStyle name="Обычный 9 4 2 3" xfId="1951"/>
    <cellStyle name="Обычный 9 4 2 4" xfId="1952"/>
    <cellStyle name="Обычный 9 4 2 5" xfId="2376"/>
    <cellStyle name="Обычный 9 4 2 6" xfId="1008"/>
    <cellStyle name="Обычный 9 4 3" xfId="662"/>
    <cellStyle name="Обычный 9 4 3 2" xfId="1350"/>
    <cellStyle name="Обычный 9 4 4" xfId="1953"/>
    <cellStyle name="Обычный 9 4 5" xfId="1954"/>
    <cellStyle name="Обычный 9 4 6" xfId="2377"/>
    <cellStyle name="Обычный 9 4 7" xfId="1007"/>
    <cellStyle name="Обычный 9 5" xfId="312"/>
    <cellStyle name="Обычный 9 5 2" xfId="313"/>
    <cellStyle name="Обычный 9 5 2 2" xfId="665"/>
    <cellStyle name="Обычный 9 5 2 2 2" xfId="1351"/>
    <cellStyle name="Обычный 9 5 2 3" xfId="1955"/>
    <cellStyle name="Обычный 9 5 2 4" xfId="1956"/>
    <cellStyle name="Обычный 9 5 2 5" xfId="2378"/>
    <cellStyle name="Обычный 9 5 2 6" xfId="1010"/>
    <cellStyle name="Обычный 9 5 3" xfId="664"/>
    <cellStyle name="Обычный 9 5 3 2" xfId="1352"/>
    <cellStyle name="Обычный 9 5 4" xfId="1957"/>
    <cellStyle name="Обычный 9 5 5" xfId="1958"/>
    <cellStyle name="Обычный 9 5 6" xfId="2379"/>
    <cellStyle name="Обычный 9 5 7" xfId="1009"/>
    <cellStyle name="Обычный 9 6" xfId="314"/>
    <cellStyle name="Обычный 9 6 2" xfId="666"/>
    <cellStyle name="Обычный 9 6 2 2" xfId="1353"/>
    <cellStyle name="Обычный 9 6 3" xfId="1959"/>
    <cellStyle name="Обычный 9 6 4" xfId="1960"/>
    <cellStyle name="Обычный 9 6 5" xfId="2380"/>
    <cellStyle name="Обычный 9 6 6" xfId="1011"/>
    <cellStyle name="Обычный 9 7" xfId="639"/>
    <cellStyle name="Обычный 9 7 2" xfId="1354"/>
    <cellStyle name="Обычный 9 8" xfId="1961"/>
    <cellStyle name="Обычный 9 9" xfId="1962"/>
    <cellStyle name="Плохой 2" xfId="315"/>
    <cellStyle name="Плохой 2 2" xfId="2491"/>
    <cellStyle name="Плохой 2 3" xfId="2528"/>
    <cellStyle name="Плохой 3" xfId="2461"/>
    <cellStyle name="Плохой 4" xfId="2460"/>
    <cellStyle name="Пояснение 2" xfId="316"/>
    <cellStyle name="Примечание 2" xfId="317"/>
    <cellStyle name="Примечание 3" xfId="2527"/>
    <cellStyle name="Процентный 2" xfId="318"/>
    <cellStyle name="Процентный 2 2" xfId="2584"/>
    <cellStyle name="Процентный 2 3" xfId="2526"/>
    <cellStyle name="Процентный 2 4" xfId="2525"/>
    <cellStyle name="Процентный 2 5" xfId="2490"/>
    <cellStyle name="Процентный 3" xfId="319"/>
    <cellStyle name="Процентный 3 2" xfId="2459"/>
    <cellStyle name="Процентный 3 3" xfId="2458"/>
    <cellStyle name="Процентный 3 4" xfId="2489"/>
    <cellStyle name="Процентный 4" xfId="2457"/>
    <cellStyle name="Связанная ячейка 2" xfId="320"/>
    <cellStyle name="Стиль 1" xfId="321"/>
    <cellStyle name="Стиль 1 2" xfId="2524"/>
    <cellStyle name="Текст предупреждения 2" xfId="322"/>
    <cellStyle name="Тысячи [0]_3Com" xfId="2488"/>
    <cellStyle name="Тысячи_3Com" xfId="2583"/>
    <cellStyle name="Финансовый 2" xfId="323"/>
    <cellStyle name="Финансовый 2 10" xfId="1963"/>
    <cellStyle name="Финансовый 2 10 2" xfId="2487"/>
    <cellStyle name="Финансовый 2 11" xfId="1964"/>
    <cellStyle name="Финансовый 2 12" xfId="2381"/>
    <cellStyle name="Финансовый 2 13" xfId="1012"/>
    <cellStyle name="Финансовый 2 14" xfId="2523"/>
    <cellStyle name="Финансовый 2 2" xfId="324"/>
    <cellStyle name="Финансовый 2 2 10" xfId="1013"/>
    <cellStyle name="Финансовый 2 2 11" xfId="2522"/>
    <cellStyle name="Финансовый 2 2 2" xfId="325"/>
    <cellStyle name="Финансовый 2 2 2 2" xfId="326"/>
    <cellStyle name="Финансовый 2 2 2 2 2" xfId="327"/>
    <cellStyle name="Финансовый 2 2 2 2 3" xfId="328"/>
    <cellStyle name="Финансовый 2 2 2 2 3 2" xfId="671"/>
    <cellStyle name="Финансовый 2 2 2 2 3 2 2" xfId="1355"/>
    <cellStyle name="Финансовый 2 2 2 2 3 3" xfId="1965"/>
    <cellStyle name="Финансовый 2 2 2 2 3 4" xfId="1966"/>
    <cellStyle name="Финансовый 2 2 2 2 3 5" xfId="2382"/>
    <cellStyle name="Финансовый 2 2 2 2 3 6" xfId="1017"/>
    <cellStyle name="Финансовый 2 2 2 2 4" xfId="670"/>
    <cellStyle name="Финансовый 2 2 2 2 4 2" xfId="1356"/>
    <cellStyle name="Финансовый 2 2 2 2 5" xfId="1967"/>
    <cellStyle name="Финансовый 2 2 2 2 6" xfId="1968"/>
    <cellStyle name="Финансовый 2 2 2 2 7" xfId="2383"/>
    <cellStyle name="Финансовый 2 2 2 2 8" xfId="1015"/>
    <cellStyle name="Финансовый 2 2 2 3" xfId="329"/>
    <cellStyle name="Финансовый 2 2 2 3 2" xfId="330"/>
    <cellStyle name="Финансовый 2 2 2 3 2 2" xfId="673"/>
    <cellStyle name="Финансовый 2 2 2 3 2 2 2" xfId="1357"/>
    <cellStyle name="Финансовый 2 2 2 3 2 3" xfId="1969"/>
    <cellStyle name="Финансовый 2 2 2 3 2 4" xfId="1970"/>
    <cellStyle name="Финансовый 2 2 2 3 2 5" xfId="2384"/>
    <cellStyle name="Финансовый 2 2 2 3 2 6" xfId="1019"/>
    <cellStyle name="Финансовый 2 2 2 3 3" xfId="672"/>
    <cellStyle name="Финансовый 2 2 2 3 3 2" xfId="1358"/>
    <cellStyle name="Финансовый 2 2 2 3 4" xfId="1971"/>
    <cellStyle name="Финансовый 2 2 2 3 5" xfId="1972"/>
    <cellStyle name="Финансовый 2 2 2 3 6" xfId="2385"/>
    <cellStyle name="Финансовый 2 2 2 3 7" xfId="1018"/>
    <cellStyle name="Финансовый 2 2 2 4" xfId="331"/>
    <cellStyle name="Финансовый 2 2 2 4 2" xfId="674"/>
    <cellStyle name="Финансовый 2 2 2 4 2 2" xfId="1359"/>
    <cellStyle name="Финансовый 2 2 2 4 3" xfId="1973"/>
    <cellStyle name="Финансовый 2 2 2 4 4" xfId="1974"/>
    <cellStyle name="Финансовый 2 2 2 4 5" xfId="2386"/>
    <cellStyle name="Финансовый 2 2 2 4 6" xfId="1020"/>
    <cellStyle name="Финансовый 2 2 2 5" xfId="669"/>
    <cellStyle name="Финансовый 2 2 2 5 2" xfId="1360"/>
    <cellStyle name="Финансовый 2 2 2 6" xfId="1975"/>
    <cellStyle name="Финансовый 2 2 2 7" xfId="1976"/>
    <cellStyle name="Финансовый 2 2 2 8" xfId="2387"/>
    <cellStyle name="Финансовый 2 2 2 9" xfId="1014"/>
    <cellStyle name="Финансовый 2 2 3" xfId="332"/>
    <cellStyle name="Финансовый 2 2 3 2" xfId="333"/>
    <cellStyle name="Финансовый 2 2 3 2 2" xfId="676"/>
    <cellStyle name="Финансовый 2 2 3 2 2 2" xfId="1361"/>
    <cellStyle name="Финансовый 2 2 3 2 3" xfId="1977"/>
    <cellStyle name="Финансовый 2 2 3 2 4" xfId="1978"/>
    <cellStyle name="Финансовый 2 2 3 2 5" xfId="2388"/>
    <cellStyle name="Финансовый 2 2 3 2 6" xfId="1022"/>
    <cellStyle name="Финансовый 2 2 3 3" xfId="675"/>
    <cellStyle name="Финансовый 2 2 3 3 2" xfId="1362"/>
    <cellStyle name="Финансовый 2 2 3 4" xfId="1979"/>
    <cellStyle name="Финансовый 2 2 3 5" xfId="1980"/>
    <cellStyle name="Финансовый 2 2 3 6" xfId="2389"/>
    <cellStyle name="Финансовый 2 2 3 7" xfId="1021"/>
    <cellStyle name="Финансовый 2 2 4" xfId="334"/>
    <cellStyle name="Финансовый 2 2 4 2" xfId="335"/>
    <cellStyle name="Финансовый 2 2 4 2 2" xfId="678"/>
    <cellStyle name="Финансовый 2 2 4 2 2 2" xfId="1363"/>
    <cellStyle name="Финансовый 2 2 4 2 3" xfId="1981"/>
    <cellStyle name="Финансовый 2 2 4 2 4" xfId="1982"/>
    <cellStyle name="Финансовый 2 2 4 2 5" xfId="2390"/>
    <cellStyle name="Финансовый 2 2 4 2 6" xfId="1024"/>
    <cellStyle name="Финансовый 2 2 4 3" xfId="677"/>
    <cellStyle name="Финансовый 2 2 4 3 2" xfId="1364"/>
    <cellStyle name="Финансовый 2 2 4 4" xfId="1983"/>
    <cellStyle name="Финансовый 2 2 4 5" xfId="1984"/>
    <cellStyle name="Финансовый 2 2 4 6" xfId="2391"/>
    <cellStyle name="Финансовый 2 2 4 7" xfId="1023"/>
    <cellStyle name="Финансовый 2 2 5" xfId="336"/>
    <cellStyle name="Финансовый 2 2 5 2" xfId="679"/>
    <cellStyle name="Финансовый 2 2 5 2 2" xfId="1365"/>
    <cellStyle name="Финансовый 2 2 5 3" xfId="1985"/>
    <cellStyle name="Финансовый 2 2 5 4" xfId="1986"/>
    <cellStyle name="Финансовый 2 2 5 5" xfId="2392"/>
    <cellStyle name="Финансовый 2 2 5 6" xfId="1025"/>
    <cellStyle name="Финансовый 2 2 6" xfId="668"/>
    <cellStyle name="Финансовый 2 2 6 2" xfId="1366"/>
    <cellStyle name="Финансовый 2 2 7" xfId="1987"/>
    <cellStyle name="Финансовый 2 2 8" xfId="1988"/>
    <cellStyle name="Финансовый 2 2 9" xfId="2393"/>
    <cellStyle name="Финансовый 2 3" xfId="337"/>
    <cellStyle name="Финансовый 2 3 10" xfId="1026"/>
    <cellStyle name="Финансовый 2 3 11" xfId="2521"/>
    <cellStyle name="Финансовый 2 3 2" xfId="338"/>
    <cellStyle name="Финансовый 2 3 2 2" xfId="339"/>
    <cellStyle name="Финансовый 2 3 2 2 2" xfId="340"/>
    <cellStyle name="Финансовый 2 3 2 2 2 2" xfId="683"/>
    <cellStyle name="Финансовый 2 3 2 2 2 2 2" xfId="1367"/>
    <cellStyle name="Финансовый 2 3 2 2 2 3" xfId="1989"/>
    <cellStyle name="Финансовый 2 3 2 2 2 4" xfId="1990"/>
    <cellStyle name="Финансовый 2 3 2 2 2 5" xfId="2394"/>
    <cellStyle name="Финансовый 2 3 2 2 2 6" xfId="1029"/>
    <cellStyle name="Финансовый 2 3 2 2 3" xfId="682"/>
    <cellStyle name="Финансовый 2 3 2 2 3 2" xfId="1368"/>
    <cellStyle name="Финансовый 2 3 2 2 4" xfId="1991"/>
    <cellStyle name="Финансовый 2 3 2 2 5" xfId="1992"/>
    <cellStyle name="Финансовый 2 3 2 2 6" xfId="2395"/>
    <cellStyle name="Финансовый 2 3 2 2 7" xfId="1028"/>
    <cellStyle name="Финансовый 2 3 2 3" xfId="341"/>
    <cellStyle name="Финансовый 2 3 2 3 2" xfId="342"/>
    <cellStyle name="Финансовый 2 3 2 3 2 2" xfId="685"/>
    <cellStyle name="Финансовый 2 3 2 3 2 2 2" xfId="1369"/>
    <cellStyle name="Финансовый 2 3 2 3 2 3" xfId="1993"/>
    <cellStyle name="Финансовый 2 3 2 3 2 4" xfId="1994"/>
    <cellStyle name="Финансовый 2 3 2 3 2 5" xfId="2396"/>
    <cellStyle name="Финансовый 2 3 2 3 2 6" xfId="1031"/>
    <cellStyle name="Финансовый 2 3 2 3 3" xfId="684"/>
    <cellStyle name="Финансовый 2 3 2 3 3 2" xfId="1370"/>
    <cellStyle name="Финансовый 2 3 2 3 4" xfId="1995"/>
    <cellStyle name="Финансовый 2 3 2 3 5" xfId="1996"/>
    <cellStyle name="Финансовый 2 3 2 3 6" xfId="2397"/>
    <cellStyle name="Финансовый 2 3 2 3 7" xfId="1030"/>
    <cellStyle name="Финансовый 2 3 2 4" xfId="343"/>
    <cellStyle name="Финансовый 2 3 2 4 2" xfId="686"/>
    <cellStyle name="Финансовый 2 3 2 4 2 2" xfId="1371"/>
    <cellStyle name="Финансовый 2 3 2 4 3" xfId="1997"/>
    <cellStyle name="Финансовый 2 3 2 4 4" xfId="1998"/>
    <cellStyle name="Финансовый 2 3 2 4 5" xfId="2398"/>
    <cellStyle name="Финансовый 2 3 2 4 6" xfId="1032"/>
    <cellStyle name="Финансовый 2 3 2 5" xfId="681"/>
    <cellStyle name="Финансовый 2 3 2 5 2" xfId="1372"/>
    <cellStyle name="Финансовый 2 3 2 6" xfId="1999"/>
    <cellStyle name="Финансовый 2 3 2 7" xfId="2000"/>
    <cellStyle name="Финансовый 2 3 2 8" xfId="2399"/>
    <cellStyle name="Финансовый 2 3 2 9" xfId="1027"/>
    <cellStyle name="Финансовый 2 3 3" xfId="344"/>
    <cellStyle name="Финансовый 2 3 3 2" xfId="345"/>
    <cellStyle name="Финансовый 2 3 3 2 2" xfId="688"/>
    <cellStyle name="Финансовый 2 3 3 2 2 2" xfId="1373"/>
    <cellStyle name="Финансовый 2 3 3 2 3" xfId="2001"/>
    <cellStyle name="Финансовый 2 3 3 2 4" xfId="2002"/>
    <cellStyle name="Финансовый 2 3 3 2 5" xfId="2400"/>
    <cellStyle name="Финансовый 2 3 3 2 6" xfId="1034"/>
    <cellStyle name="Финансовый 2 3 3 3" xfId="687"/>
    <cellStyle name="Финансовый 2 3 3 3 2" xfId="1374"/>
    <cellStyle name="Финансовый 2 3 3 4" xfId="2003"/>
    <cellStyle name="Финансовый 2 3 3 5" xfId="2004"/>
    <cellStyle name="Финансовый 2 3 3 6" xfId="2401"/>
    <cellStyle name="Финансовый 2 3 3 7" xfId="1033"/>
    <cellStyle name="Финансовый 2 3 4" xfId="346"/>
    <cellStyle name="Финансовый 2 3 4 2" xfId="347"/>
    <cellStyle name="Финансовый 2 3 4 2 2" xfId="690"/>
    <cellStyle name="Финансовый 2 3 4 2 2 2" xfId="1375"/>
    <cellStyle name="Финансовый 2 3 4 2 3" xfId="2005"/>
    <cellStyle name="Финансовый 2 3 4 2 4" xfId="2006"/>
    <cellStyle name="Финансовый 2 3 4 2 5" xfId="2402"/>
    <cellStyle name="Финансовый 2 3 4 2 6" xfId="1036"/>
    <cellStyle name="Финансовый 2 3 4 3" xfId="689"/>
    <cellStyle name="Финансовый 2 3 4 3 2" xfId="1376"/>
    <cellStyle name="Финансовый 2 3 4 4" xfId="2007"/>
    <cellStyle name="Финансовый 2 3 4 5" xfId="2008"/>
    <cellStyle name="Финансовый 2 3 4 6" xfId="2403"/>
    <cellStyle name="Финансовый 2 3 4 7" xfId="1035"/>
    <cellStyle name="Финансовый 2 3 5" xfId="348"/>
    <cellStyle name="Финансовый 2 3 5 2" xfId="691"/>
    <cellStyle name="Финансовый 2 3 5 2 2" xfId="1377"/>
    <cellStyle name="Финансовый 2 3 5 3" xfId="2009"/>
    <cellStyle name="Финансовый 2 3 5 4" xfId="2010"/>
    <cellStyle name="Финансовый 2 3 5 5" xfId="2404"/>
    <cellStyle name="Финансовый 2 3 5 6" xfId="1037"/>
    <cellStyle name="Финансовый 2 3 6" xfId="680"/>
    <cellStyle name="Финансовый 2 3 6 2" xfId="1378"/>
    <cellStyle name="Финансовый 2 3 7" xfId="2011"/>
    <cellStyle name="Финансовый 2 3 8" xfId="2012"/>
    <cellStyle name="Финансовый 2 3 9" xfId="2405"/>
    <cellStyle name="Финансовый 2 4" xfId="349"/>
    <cellStyle name="Финансовый 2 4 10" xfId="2486"/>
    <cellStyle name="Финансовый 2 4 2" xfId="350"/>
    <cellStyle name="Финансовый 2 4 2 2" xfId="351"/>
    <cellStyle name="Финансовый 2 4 2 2 2" xfId="694"/>
    <cellStyle name="Финансовый 2 4 2 2 2 2" xfId="1379"/>
    <cellStyle name="Финансовый 2 4 2 2 3" xfId="2013"/>
    <cellStyle name="Финансовый 2 4 2 2 4" xfId="2014"/>
    <cellStyle name="Финансовый 2 4 2 2 5" xfId="2406"/>
    <cellStyle name="Финансовый 2 4 2 2 6" xfId="1040"/>
    <cellStyle name="Финансовый 2 4 2 3" xfId="693"/>
    <cellStyle name="Финансовый 2 4 2 3 2" xfId="1380"/>
    <cellStyle name="Финансовый 2 4 2 4" xfId="2015"/>
    <cellStyle name="Финансовый 2 4 2 5" xfId="2016"/>
    <cellStyle name="Финансовый 2 4 2 6" xfId="2407"/>
    <cellStyle name="Финансовый 2 4 2 7" xfId="1039"/>
    <cellStyle name="Финансовый 2 4 3" xfId="352"/>
    <cellStyle name="Финансовый 2 4 3 2" xfId="353"/>
    <cellStyle name="Финансовый 2 4 3 2 2" xfId="696"/>
    <cellStyle name="Финансовый 2 4 3 2 2 2" xfId="1381"/>
    <cellStyle name="Финансовый 2 4 3 2 3" xfId="2017"/>
    <cellStyle name="Финансовый 2 4 3 2 4" xfId="2018"/>
    <cellStyle name="Финансовый 2 4 3 2 5" xfId="2408"/>
    <cellStyle name="Финансовый 2 4 3 2 6" xfId="1042"/>
    <cellStyle name="Финансовый 2 4 3 3" xfId="695"/>
    <cellStyle name="Финансовый 2 4 3 3 2" xfId="1382"/>
    <cellStyle name="Финансовый 2 4 3 4" xfId="2019"/>
    <cellStyle name="Финансовый 2 4 3 5" xfId="2020"/>
    <cellStyle name="Финансовый 2 4 3 6" xfId="2409"/>
    <cellStyle name="Финансовый 2 4 3 7" xfId="1041"/>
    <cellStyle name="Финансовый 2 4 4" xfId="354"/>
    <cellStyle name="Финансовый 2 4 4 2" xfId="697"/>
    <cellStyle name="Финансовый 2 4 4 2 2" xfId="1383"/>
    <cellStyle name="Финансовый 2 4 4 3" xfId="2021"/>
    <cellStyle name="Финансовый 2 4 4 4" xfId="2022"/>
    <cellStyle name="Финансовый 2 4 4 5" xfId="2410"/>
    <cellStyle name="Финансовый 2 4 4 6" xfId="1043"/>
    <cellStyle name="Финансовый 2 4 5" xfId="692"/>
    <cellStyle name="Финансовый 2 4 5 2" xfId="1384"/>
    <cellStyle name="Финансовый 2 4 6" xfId="2023"/>
    <cellStyle name="Финансовый 2 4 7" xfId="2024"/>
    <cellStyle name="Финансовый 2 4 8" xfId="2411"/>
    <cellStyle name="Финансовый 2 4 9" xfId="1038"/>
    <cellStyle name="Финансовый 2 5" xfId="355"/>
    <cellStyle name="Финансовый 2 5 2" xfId="356"/>
    <cellStyle name="Финансовый 2 5 2 2" xfId="699"/>
    <cellStyle name="Финансовый 2 5 2 2 2" xfId="1385"/>
    <cellStyle name="Финансовый 2 5 2 3" xfId="2025"/>
    <cellStyle name="Финансовый 2 5 2 4" xfId="2026"/>
    <cellStyle name="Финансовый 2 5 2 5" xfId="2412"/>
    <cellStyle name="Финансовый 2 5 2 6" xfId="1045"/>
    <cellStyle name="Финансовый 2 5 3" xfId="698"/>
    <cellStyle name="Финансовый 2 5 3 2" xfId="1386"/>
    <cellStyle name="Финансовый 2 5 4" xfId="2027"/>
    <cellStyle name="Финансовый 2 5 5" xfId="2028"/>
    <cellStyle name="Финансовый 2 5 6" xfId="2413"/>
    <cellStyle name="Финансовый 2 5 7" xfId="1044"/>
    <cellStyle name="Финансовый 2 6" xfId="357"/>
    <cellStyle name="Финансовый 2 6 2" xfId="358"/>
    <cellStyle name="Финансовый 2 6 2 2" xfId="701"/>
    <cellStyle name="Финансовый 2 6 2 2 2" xfId="1387"/>
    <cellStyle name="Финансовый 2 6 2 3" xfId="2029"/>
    <cellStyle name="Финансовый 2 6 2 4" xfId="2030"/>
    <cellStyle name="Финансовый 2 6 2 5" xfId="2414"/>
    <cellStyle name="Финансовый 2 6 2 6" xfId="1047"/>
    <cellStyle name="Финансовый 2 6 3" xfId="700"/>
    <cellStyle name="Финансовый 2 6 3 2" xfId="1388"/>
    <cellStyle name="Финансовый 2 6 4" xfId="2031"/>
    <cellStyle name="Финансовый 2 6 5" xfId="2032"/>
    <cellStyle name="Финансовый 2 6 6" xfId="2415"/>
    <cellStyle name="Финансовый 2 6 7" xfId="1046"/>
    <cellStyle name="Финансовый 2 7" xfId="359"/>
    <cellStyle name="Финансовый 2 7 2" xfId="360"/>
    <cellStyle name="Финансовый 2 7 2 2" xfId="703"/>
    <cellStyle name="Финансовый 2 7 2 2 2" xfId="1389"/>
    <cellStyle name="Финансовый 2 7 2 3" xfId="2033"/>
    <cellStyle name="Финансовый 2 7 2 4" xfId="2034"/>
    <cellStyle name="Финансовый 2 7 2 5" xfId="2416"/>
    <cellStyle name="Финансовый 2 7 2 6" xfId="1049"/>
    <cellStyle name="Финансовый 2 7 3" xfId="702"/>
    <cellStyle name="Финансовый 2 7 3 2" xfId="1390"/>
    <cellStyle name="Финансовый 2 7 4" xfId="2035"/>
    <cellStyle name="Финансовый 2 7 5" xfId="2036"/>
    <cellStyle name="Финансовый 2 7 6" xfId="2417"/>
    <cellStyle name="Финансовый 2 7 7" xfId="1048"/>
    <cellStyle name="Финансовый 2 8" xfId="361"/>
    <cellStyle name="Финансовый 2 8 2" xfId="704"/>
    <cellStyle name="Финансовый 2 8 2 2" xfId="1391"/>
    <cellStyle name="Финансовый 2 8 3" xfId="2037"/>
    <cellStyle name="Финансовый 2 8 4" xfId="2038"/>
    <cellStyle name="Финансовый 2 8 5" xfId="2418"/>
    <cellStyle name="Финансовый 2 8 6" xfId="1050"/>
    <cellStyle name="Финансовый 2 9" xfId="667"/>
    <cellStyle name="Финансовый 2 9 2" xfId="1392"/>
    <cellStyle name="Финансовый 3" xfId="362"/>
    <cellStyle name="Финансовый 3 10" xfId="2039"/>
    <cellStyle name="Финансовый 3 11" xfId="2040"/>
    <cellStyle name="Финансовый 3 12" xfId="2419"/>
    <cellStyle name="Финансовый 3 13" xfId="1051"/>
    <cellStyle name="Финансовый 3 14" xfId="745"/>
    <cellStyle name="Финансовый 3 2" xfId="363"/>
    <cellStyle name="Финансовый 3 2 10" xfId="1052"/>
    <cellStyle name="Финансовый 3 2 11" xfId="1016"/>
    <cellStyle name="Финансовый 3 2 2" xfId="364"/>
    <cellStyle name="Финансовый 3 2 2 2" xfId="365"/>
    <cellStyle name="Финансовый 3 2 2 2 2" xfId="366"/>
    <cellStyle name="Финансовый 3 2 2 2 2 2" xfId="709"/>
    <cellStyle name="Финансовый 3 2 2 2 2 2 2" xfId="1393"/>
    <cellStyle name="Финансовый 3 2 2 2 2 3" xfId="2041"/>
    <cellStyle name="Финансовый 3 2 2 2 2 4" xfId="2042"/>
    <cellStyle name="Финансовый 3 2 2 2 2 5" xfId="2420"/>
    <cellStyle name="Финансовый 3 2 2 2 2 6" xfId="1055"/>
    <cellStyle name="Финансовый 3 2 2 2 3" xfId="708"/>
    <cellStyle name="Финансовый 3 2 2 2 3 2" xfId="1394"/>
    <cellStyle name="Финансовый 3 2 2 2 4" xfId="2043"/>
    <cellStyle name="Финансовый 3 2 2 2 5" xfId="2044"/>
    <cellStyle name="Финансовый 3 2 2 2 6" xfId="2421"/>
    <cellStyle name="Финансовый 3 2 2 2 7" xfId="1054"/>
    <cellStyle name="Финансовый 3 2 2 3" xfId="367"/>
    <cellStyle name="Финансовый 3 2 2 3 2" xfId="368"/>
    <cellStyle name="Финансовый 3 2 2 3 2 2" xfId="711"/>
    <cellStyle name="Финансовый 3 2 2 3 2 2 2" xfId="1395"/>
    <cellStyle name="Финансовый 3 2 2 3 2 3" xfId="2045"/>
    <cellStyle name="Финансовый 3 2 2 3 2 4" xfId="2046"/>
    <cellStyle name="Финансовый 3 2 2 3 2 5" xfId="2422"/>
    <cellStyle name="Финансовый 3 2 2 3 2 6" xfId="1057"/>
    <cellStyle name="Финансовый 3 2 2 3 3" xfId="710"/>
    <cellStyle name="Финансовый 3 2 2 3 3 2" xfId="1396"/>
    <cellStyle name="Финансовый 3 2 2 3 4" xfId="2047"/>
    <cellStyle name="Финансовый 3 2 2 3 5" xfId="2048"/>
    <cellStyle name="Финансовый 3 2 2 3 6" xfId="2423"/>
    <cellStyle name="Финансовый 3 2 2 3 7" xfId="1056"/>
    <cellStyle name="Финансовый 3 2 2 4" xfId="369"/>
    <cellStyle name="Финансовый 3 2 2 4 2" xfId="712"/>
    <cellStyle name="Финансовый 3 2 2 4 2 2" xfId="1397"/>
    <cellStyle name="Финансовый 3 2 2 4 3" xfId="2049"/>
    <cellStyle name="Финансовый 3 2 2 4 4" xfId="2050"/>
    <cellStyle name="Финансовый 3 2 2 4 5" xfId="2424"/>
    <cellStyle name="Финансовый 3 2 2 4 6" xfId="1058"/>
    <cellStyle name="Финансовый 3 2 2 5" xfId="707"/>
    <cellStyle name="Финансовый 3 2 2 5 2" xfId="1398"/>
    <cellStyle name="Финансовый 3 2 2 6" xfId="2051"/>
    <cellStyle name="Финансовый 3 2 2 7" xfId="2052"/>
    <cellStyle name="Финансовый 3 2 2 8" xfId="2425"/>
    <cellStyle name="Финансовый 3 2 2 9" xfId="1053"/>
    <cellStyle name="Финансовый 3 2 3" xfId="370"/>
    <cellStyle name="Финансовый 3 2 3 2" xfId="371"/>
    <cellStyle name="Финансовый 3 2 3 2 2" xfId="714"/>
    <cellStyle name="Финансовый 3 2 3 2 2 2" xfId="1399"/>
    <cellStyle name="Финансовый 3 2 3 2 3" xfId="2053"/>
    <cellStyle name="Финансовый 3 2 3 2 4" xfId="2054"/>
    <cellStyle name="Финансовый 3 2 3 2 5" xfId="2426"/>
    <cellStyle name="Финансовый 3 2 3 2 6" xfId="1060"/>
    <cellStyle name="Финансовый 3 2 3 3" xfId="713"/>
    <cellStyle name="Финансовый 3 2 3 3 2" xfId="1400"/>
    <cellStyle name="Финансовый 3 2 3 4" xfId="2055"/>
    <cellStyle name="Финансовый 3 2 3 5" xfId="2056"/>
    <cellStyle name="Финансовый 3 2 3 6" xfId="2427"/>
    <cellStyle name="Финансовый 3 2 3 7" xfId="1059"/>
    <cellStyle name="Финансовый 3 2 4" xfId="372"/>
    <cellStyle name="Финансовый 3 2 4 2" xfId="373"/>
    <cellStyle name="Финансовый 3 2 4 2 2" xfId="716"/>
    <cellStyle name="Финансовый 3 2 4 2 2 2" xfId="1401"/>
    <cellStyle name="Финансовый 3 2 4 2 3" xfId="2057"/>
    <cellStyle name="Финансовый 3 2 4 2 4" xfId="2058"/>
    <cellStyle name="Финансовый 3 2 4 2 5" xfId="2428"/>
    <cellStyle name="Финансовый 3 2 4 2 6" xfId="1062"/>
    <cellStyle name="Финансовый 3 2 4 3" xfId="715"/>
    <cellStyle name="Финансовый 3 2 4 3 2" xfId="1402"/>
    <cellStyle name="Финансовый 3 2 4 4" xfId="2059"/>
    <cellStyle name="Финансовый 3 2 4 5" xfId="2060"/>
    <cellStyle name="Финансовый 3 2 4 6" xfId="2429"/>
    <cellStyle name="Финансовый 3 2 4 7" xfId="1061"/>
    <cellStyle name="Финансовый 3 2 5" xfId="374"/>
    <cellStyle name="Финансовый 3 2 5 2" xfId="717"/>
    <cellStyle name="Финансовый 3 2 5 2 2" xfId="1403"/>
    <cellStyle name="Финансовый 3 2 5 3" xfId="2061"/>
    <cellStyle name="Финансовый 3 2 5 4" xfId="2062"/>
    <cellStyle name="Финансовый 3 2 5 5" xfId="2430"/>
    <cellStyle name="Финансовый 3 2 5 6" xfId="1063"/>
    <cellStyle name="Финансовый 3 2 6" xfId="706"/>
    <cellStyle name="Финансовый 3 2 6 2" xfId="1404"/>
    <cellStyle name="Финансовый 3 2 7" xfId="2063"/>
    <cellStyle name="Финансовый 3 2 8" xfId="2064"/>
    <cellStyle name="Финансовый 3 2 9" xfId="2431"/>
    <cellStyle name="Финансовый 3 3" xfId="375"/>
    <cellStyle name="Финансовый 3 3 10" xfId="1064"/>
    <cellStyle name="Финансовый 3 3 2" xfId="376"/>
    <cellStyle name="Финансовый 3 3 2 2" xfId="377"/>
    <cellStyle name="Финансовый 3 3 2 2 2" xfId="378"/>
    <cellStyle name="Финансовый 3 3 2 2 2 2" xfId="721"/>
    <cellStyle name="Финансовый 3 3 2 2 2 2 2" xfId="1405"/>
    <cellStyle name="Финансовый 3 3 2 2 2 3" xfId="2065"/>
    <cellStyle name="Финансовый 3 3 2 2 2 4" xfId="2066"/>
    <cellStyle name="Финансовый 3 3 2 2 2 5" xfId="2432"/>
    <cellStyle name="Финансовый 3 3 2 2 2 6" xfId="1067"/>
    <cellStyle name="Финансовый 3 3 2 2 3" xfId="720"/>
    <cellStyle name="Финансовый 3 3 2 2 3 2" xfId="1406"/>
    <cellStyle name="Финансовый 3 3 2 2 4" xfId="2067"/>
    <cellStyle name="Финансовый 3 3 2 2 5" xfId="2068"/>
    <cellStyle name="Финансовый 3 3 2 2 6" xfId="2433"/>
    <cellStyle name="Финансовый 3 3 2 2 7" xfId="1066"/>
    <cellStyle name="Финансовый 3 3 2 3" xfId="379"/>
    <cellStyle name="Финансовый 3 3 2 3 2" xfId="380"/>
    <cellStyle name="Финансовый 3 3 2 3 2 2" xfId="723"/>
    <cellStyle name="Финансовый 3 3 2 3 2 2 2" xfId="1407"/>
    <cellStyle name="Финансовый 3 3 2 3 2 3" xfId="2069"/>
    <cellStyle name="Финансовый 3 3 2 3 2 4" xfId="2070"/>
    <cellStyle name="Финансовый 3 3 2 3 2 5" xfId="2434"/>
    <cellStyle name="Финансовый 3 3 2 3 2 6" xfId="1069"/>
    <cellStyle name="Финансовый 3 3 2 3 3" xfId="722"/>
    <cellStyle name="Финансовый 3 3 2 3 3 2" xfId="1408"/>
    <cellStyle name="Финансовый 3 3 2 3 4" xfId="2071"/>
    <cellStyle name="Финансовый 3 3 2 3 5" xfId="2072"/>
    <cellStyle name="Финансовый 3 3 2 3 6" xfId="2435"/>
    <cellStyle name="Финансовый 3 3 2 3 7" xfId="1068"/>
    <cellStyle name="Финансовый 3 3 2 4" xfId="381"/>
    <cellStyle name="Финансовый 3 3 2 4 2" xfId="724"/>
    <cellStyle name="Финансовый 3 3 2 4 2 2" xfId="1409"/>
    <cellStyle name="Финансовый 3 3 2 4 3" xfId="2073"/>
    <cellStyle name="Финансовый 3 3 2 4 4" xfId="2074"/>
    <cellStyle name="Финансовый 3 3 2 4 5" xfId="2436"/>
    <cellStyle name="Финансовый 3 3 2 4 6" xfId="1070"/>
    <cellStyle name="Финансовый 3 3 2 5" xfId="719"/>
    <cellStyle name="Финансовый 3 3 2 5 2" xfId="1410"/>
    <cellStyle name="Финансовый 3 3 2 6" xfId="2075"/>
    <cellStyle name="Финансовый 3 3 2 7" xfId="2076"/>
    <cellStyle name="Финансовый 3 3 2 8" xfId="2437"/>
    <cellStyle name="Финансовый 3 3 2 9" xfId="1065"/>
    <cellStyle name="Финансовый 3 3 3" xfId="382"/>
    <cellStyle name="Финансовый 3 3 3 2" xfId="383"/>
    <cellStyle name="Финансовый 3 3 3 2 2" xfId="726"/>
    <cellStyle name="Финансовый 3 3 3 2 2 2" xfId="1411"/>
    <cellStyle name="Финансовый 3 3 3 2 3" xfId="2077"/>
    <cellStyle name="Финансовый 3 3 3 2 4" xfId="2078"/>
    <cellStyle name="Финансовый 3 3 3 2 5" xfId="2438"/>
    <cellStyle name="Финансовый 3 3 3 2 6" xfId="1072"/>
    <cellStyle name="Финансовый 3 3 3 3" xfId="725"/>
    <cellStyle name="Финансовый 3 3 3 3 2" xfId="1412"/>
    <cellStyle name="Финансовый 3 3 3 4" xfId="2079"/>
    <cellStyle name="Финансовый 3 3 3 5" xfId="2080"/>
    <cellStyle name="Финансовый 3 3 3 6" xfId="2439"/>
    <cellStyle name="Финансовый 3 3 3 7" xfId="1071"/>
    <cellStyle name="Финансовый 3 3 4" xfId="384"/>
    <cellStyle name="Финансовый 3 3 4 2" xfId="385"/>
    <cellStyle name="Финансовый 3 3 4 2 2" xfId="728"/>
    <cellStyle name="Финансовый 3 3 4 2 2 2" xfId="1413"/>
    <cellStyle name="Финансовый 3 3 4 2 3" xfId="2081"/>
    <cellStyle name="Финансовый 3 3 4 2 4" xfId="2082"/>
    <cellStyle name="Финансовый 3 3 4 2 5" xfId="2440"/>
    <cellStyle name="Финансовый 3 3 4 2 6" xfId="1074"/>
    <cellStyle name="Финансовый 3 3 4 3" xfId="727"/>
    <cellStyle name="Финансовый 3 3 4 3 2" xfId="1414"/>
    <cellStyle name="Финансовый 3 3 4 4" xfId="2083"/>
    <cellStyle name="Финансовый 3 3 4 5" xfId="2084"/>
    <cellStyle name="Финансовый 3 3 4 6" xfId="2441"/>
    <cellStyle name="Финансовый 3 3 4 7" xfId="1073"/>
    <cellStyle name="Финансовый 3 3 5" xfId="386"/>
    <cellStyle name="Финансовый 3 3 5 2" xfId="729"/>
    <cellStyle name="Финансовый 3 3 5 2 2" xfId="1415"/>
    <cellStyle name="Финансовый 3 3 5 3" xfId="2085"/>
    <cellStyle name="Финансовый 3 3 5 4" xfId="2086"/>
    <cellStyle name="Финансовый 3 3 5 5" xfId="2442"/>
    <cellStyle name="Финансовый 3 3 5 6" xfId="1075"/>
    <cellStyle name="Финансовый 3 3 6" xfId="718"/>
    <cellStyle name="Финансовый 3 3 6 2" xfId="1416"/>
    <cellStyle name="Финансовый 3 3 7" xfId="2087"/>
    <cellStyle name="Финансовый 3 3 8" xfId="2088"/>
    <cellStyle name="Финансовый 3 3 9" xfId="2443"/>
    <cellStyle name="Финансовый 3 4" xfId="387"/>
    <cellStyle name="Финансовый 3 4 2" xfId="388"/>
    <cellStyle name="Финансовый 3 4 2 2" xfId="389"/>
    <cellStyle name="Финансовый 3 4 2 2 2" xfId="732"/>
    <cellStyle name="Финансовый 3 4 2 2 2 2" xfId="1417"/>
    <cellStyle name="Финансовый 3 4 2 2 3" xfId="2089"/>
    <cellStyle name="Финансовый 3 4 2 2 4" xfId="2090"/>
    <cellStyle name="Финансовый 3 4 2 2 5" xfId="2444"/>
    <cellStyle name="Финансовый 3 4 2 2 6" xfId="1078"/>
    <cellStyle name="Финансовый 3 4 2 3" xfId="731"/>
    <cellStyle name="Финансовый 3 4 2 3 2" xfId="1418"/>
    <cellStyle name="Финансовый 3 4 2 4" xfId="2091"/>
    <cellStyle name="Финансовый 3 4 2 5" xfId="2092"/>
    <cellStyle name="Финансовый 3 4 2 6" xfId="2445"/>
    <cellStyle name="Финансовый 3 4 2 7" xfId="1077"/>
    <cellStyle name="Финансовый 3 4 3" xfId="390"/>
    <cellStyle name="Финансовый 3 4 3 2" xfId="391"/>
    <cellStyle name="Финансовый 3 4 3 2 2" xfId="734"/>
    <cellStyle name="Финансовый 3 4 3 2 2 2" xfId="1419"/>
    <cellStyle name="Финансовый 3 4 3 2 3" xfId="2093"/>
    <cellStyle name="Финансовый 3 4 3 2 4" xfId="2094"/>
    <cellStyle name="Финансовый 3 4 3 2 5" xfId="2446"/>
    <cellStyle name="Финансовый 3 4 3 2 6" xfId="1080"/>
    <cellStyle name="Финансовый 3 4 3 3" xfId="733"/>
    <cellStyle name="Финансовый 3 4 3 3 2" xfId="1420"/>
    <cellStyle name="Финансовый 3 4 3 4" xfId="2095"/>
    <cellStyle name="Финансовый 3 4 3 5" xfId="2096"/>
    <cellStyle name="Финансовый 3 4 3 6" xfId="2447"/>
    <cellStyle name="Финансовый 3 4 3 7" xfId="1079"/>
    <cellStyle name="Финансовый 3 4 4" xfId="392"/>
    <cellStyle name="Финансовый 3 4 4 2" xfId="735"/>
    <cellStyle name="Финансовый 3 4 4 2 2" xfId="1421"/>
    <cellStyle name="Финансовый 3 4 4 3" xfId="2097"/>
    <cellStyle name="Финансовый 3 4 4 4" xfId="2098"/>
    <cellStyle name="Финансовый 3 4 4 5" xfId="2448"/>
    <cellStyle name="Финансовый 3 4 4 6" xfId="1081"/>
    <cellStyle name="Финансовый 3 4 5" xfId="730"/>
    <cellStyle name="Финансовый 3 4 5 2" xfId="1422"/>
    <cellStyle name="Финансовый 3 4 6" xfId="2099"/>
    <cellStyle name="Финансовый 3 4 7" xfId="2100"/>
    <cellStyle name="Финансовый 3 4 8" xfId="2449"/>
    <cellStyle name="Финансовый 3 4 9" xfId="1076"/>
    <cellStyle name="Финансовый 3 5" xfId="393"/>
    <cellStyle name="Финансовый 3 5 2" xfId="394"/>
    <cellStyle name="Финансовый 3 5 2 2" xfId="737"/>
    <cellStyle name="Финансовый 3 5 2 2 2" xfId="1423"/>
    <cellStyle name="Финансовый 3 5 2 3" xfId="2101"/>
    <cellStyle name="Финансовый 3 5 2 4" xfId="2102"/>
    <cellStyle name="Финансовый 3 5 2 5" xfId="2450"/>
    <cellStyle name="Финансовый 3 5 2 6" xfId="1083"/>
    <cellStyle name="Финансовый 3 5 3" xfId="736"/>
    <cellStyle name="Финансовый 3 5 3 2" xfId="1424"/>
    <cellStyle name="Финансовый 3 5 4" xfId="2103"/>
    <cellStyle name="Финансовый 3 5 5" xfId="2104"/>
    <cellStyle name="Финансовый 3 5 6" xfId="2451"/>
    <cellStyle name="Финансовый 3 5 7" xfId="1082"/>
    <cellStyle name="Финансовый 3 6" xfId="395"/>
    <cellStyle name="Финансовый 3 6 2" xfId="396"/>
    <cellStyle name="Финансовый 3 6 2 2" xfId="739"/>
    <cellStyle name="Финансовый 3 6 2 2 2" xfId="1425"/>
    <cellStyle name="Финансовый 3 6 2 3" xfId="2105"/>
    <cellStyle name="Финансовый 3 6 2 4" xfId="2106"/>
    <cellStyle name="Финансовый 3 6 2 5" xfId="2452"/>
    <cellStyle name="Финансовый 3 6 2 6" xfId="1085"/>
    <cellStyle name="Финансовый 3 6 3" xfId="738"/>
    <cellStyle name="Финансовый 3 6 3 2" xfId="1426"/>
    <cellStyle name="Финансовый 3 6 4" xfId="2107"/>
    <cellStyle name="Финансовый 3 6 5" xfId="2108"/>
    <cellStyle name="Финансовый 3 6 6" xfId="2453"/>
    <cellStyle name="Финансовый 3 6 7" xfId="1084"/>
    <cellStyle name="Финансовый 3 7" xfId="397"/>
    <cellStyle name="Финансовый 3 7 2" xfId="398"/>
    <cellStyle name="Финансовый 3 7 2 2" xfId="741"/>
    <cellStyle name="Финансовый 3 7 2 2 2" xfId="1427"/>
    <cellStyle name="Финансовый 3 7 2 3" xfId="2109"/>
    <cellStyle name="Финансовый 3 7 2 4" xfId="2110"/>
    <cellStyle name="Финансовый 3 7 2 5" xfId="2454"/>
    <cellStyle name="Финансовый 3 7 2 6" xfId="1087"/>
    <cellStyle name="Финансовый 3 7 3" xfId="740"/>
    <cellStyle name="Финансовый 3 7 3 2" xfId="1428"/>
    <cellStyle name="Финансовый 3 7 4" xfId="2111"/>
    <cellStyle name="Финансовый 3 7 5" xfId="2112"/>
    <cellStyle name="Финансовый 3 7 6" xfId="2455"/>
    <cellStyle name="Финансовый 3 7 7" xfId="1086"/>
    <cellStyle name="Финансовый 3 8" xfId="399"/>
    <cellStyle name="Финансовый 3 8 2" xfId="742"/>
    <cellStyle name="Финансовый 3 8 2 2" xfId="1429"/>
    <cellStyle name="Финансовый 3 8 3" xfId="2113"/>
    <cellStyle name="Финансовый 3 8 4" xfId="2114"/>
    <cellStyle name="Финансовый 3 8 5" xfId="2456"/>
    <cellStyle name="Финансовый 3 8 6" xfId="1088"/>
    <cellStyle name="Финансовый 3 9" xfId="705"/>
    <cellStyle name="Финансовый 3 9 2" xfId="1430"/>
    <cellStyle name="Финансовый 4" xfId="2614"/>
    <cellStyle name="Финансовый 5" xfId="2615"/>
    <cellStyle name="Формула" xfId="2616"/>
    <cellStyle name="ФормулаНаКонтроль" xfId="2617"/>
    <cellStyle name="Хороший 2" xfId="400"/>
    <cellStyle name="Хороший 2 2" xfId="2619"/>
    <cellStyle name="Хороший 2 3" xfId="2618"/>
    <cellStyle name="Хороший 3" xfId="2620"/>
    <cellStyle name="Хороший 4" xfId="2621"/>
    <cellStyle name="Џђћ–…ќ’ќ›‰" xfId="2622"/>
    <cellStyle name="㼿" xfId="2623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ownloads\&#1048;&#1055;&#1056;%202024-2029%20&#1075;&#1075;_&#1087;&#1088;&#1077;&#1076;&#1083;&#1086;&#1078;&#1077;&#1085;&#1080;&#1103;%20&#1056;&#1069;&#1057;&#1050;_&#1085;&#1072;%20&#1086;&#1090;&#1087;&#1088;&#1072;&#1074;&#1082;&#1091;%20&#1074;%20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5%20&#1082;&#1086;&#1088;&#1088;%20&#1080;%202026-2030%20&#1075;&#1075;/&#1088;&#1072;&#1073;%20&#1084;&#1072;&#1090;&#1077;&#1088;&#1080;&#1072;&#1083;/&#1048;&#1055;&#1056;%202025-2030%20&#1075;&#1075;_&#1087;&#1088;&#1077;&#1076;&#1083;&#1086;&#1078;&#1077;&#1085;&#1080;&#1103;%20&#1056;&#1069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4%20&#1082;&#1086;&#1088;&#1088;%20&#1080;%202025-2029%20&#1075;&#1075;/&#1088;&#1072;&#1073;%20&#1084;&#1072;&#1090;&#1077;&#1088;&#1080;&#1072;&#1083;/&#1060;&#1086;&#1088;&#1084;&#1072;&#1090;&#1099;%20&#1048;&#1055;&#1056;/I0331_1056204000049_02_0_6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J9">
            <v>137840.81141171217</v>
          </cell>
        </row>
        <row r="13">
          <cell r="AN13">
            <v>6495.3375369923087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O9">
            <v>321754.43653081509</v>
          </cell>
          <cell r="Y9">
            <v>225977.95594610352</v>
          </cell>
          <cell r="AH9">
            <v>155180.63764594827</v>
          </cell>
          <cell r="AQ9">
            <v>150954.1846976337</v>
          </cell>
          <cell r="AZ9">
            <v>158306.61227597328</v>
          </cell>
          <cell r="BF9">
            <v>161386.88729015051</v>
          </cell>
        </row>
        <row r="33">
          <cell r="H33">
            <v>1560</v>
          </cell>
          <cell r="J33">
            <v>1349.7772</v>
          </cell>
        </row>
        <row r="34">
          <cell r="H34">
            <v>15628</v>
          </cell>
          <cell r="J34">
            <v>6135.9999999999991</v>
          </cell>
        </row>
        <row r="36">
          <cell r="H36">
            <v>20417.599999999999</v>
          </cell>
          <cell r="J36">
            <v>5638.4</v>
          </cell>
        </row>
        <row r="63">
          <cell r="H63">
            <v>4386.3587162087506</v>
          </cell>
          <cell r="J63">
            <v>4163.8</v>
          </cell>
        </row>
        <row r="99">
          <cell r="H99">
            <v>4334.2752844063989</v>
          </cell>
          <cell r="J99">
            <v>4133.55</v>
          </cell>
        </row>
        <row r="107">
          <cell r="H107">
            <v>814.81000000000006</v>
          </cell>
          <cell r="J107">
            <v>705.40177000000006</v>
          </cell>
        </row>
        <row r="112">
          <cell r="H112">
            <v>138063.46096318899</v>
          </cell>
          <cell r="J112">
            <v>105943.00461999999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0331_1056204000049_02_0_61_0"/>
    </sheetNames>
    <sheetDataSet>
      <sheetData sheetId="0">
        <row r="18">
          <cell r="AD18">
            <v>205.53495865378551</v>
          </cell>
          <cell r="AF18">
            <v>216.19278213736726</v>
          </cell>
          <cell r="AH18">
            <v>194.12609409198288</v>
          </cell>
          <cell r="AJ18">
            <v>161.56737359201441</v>
          </cell>
          <cell r="AL18">
            <v>162.72162789522059</v>
          </cell>
          <cell r="AM18">
            <v>174.4347942295442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X125"/>
  <sheetViews>
    <sheetView tabSelected="1" zoomScale="65" zoomScaleNormal="65" zoomScaleSheetLayoutView="90" workbookViewId="0">
      <pane xSplit="2" ySplit="18" topLeftCell="AD100" activePane="bottomRight" state="frozenSplit"/>
      <selection pane="topRight" activeCell="C1" sqref="C1"/>
      <selection pane="bottomLeft" activeCell="G18" sqref="G18"/>
      <selection pane="bottomRight" activeCell="AF107" sqref="AF107"/>
    </sheetView>
  </sheetViews>
  <sheetFormatPr defaultRowHeight="15.75" outlineLevelRow="1"/>
  <cols>
    <col min="1" max="1" width="9.75" style="11" customWidth="1"/>
    <col min="2" max="2" width="53.25" style="11" customWidth="1"/>
    <col min="3" max="3" width="16" style="11" customWidth="1"/>
    <col min="4" max="4" width="7.25" style="11" customWidth="1"/>
    <col min="5" max="5" width="6.75" style="11" customWidth="1"/>
    <col min="6" max="6" width="8.75" style="11" customWidth="1"/>
    <col min="7" max="7" width="9" style="11" customWidth="1"/>
    <col min="8" max="8" width="9.5" style="11" customWidth="1"/>
    <col min="9" max="9" width="14.625" style="11" customWidth="1"/>
    <col min="10" max="10" width="15.625" style="11" customWidth="1"/>
    <col min="11" max="11" width="11.625" style="11" customWidth="1"/>
    <col min="12" max="12" width="9.125" style="11" customWidth="1"/>
    <col min="13" max="13" width="9.5" style="11" customWidth="1"/>
    <col min="14" max="14" width="8.75" style="11" customWidth="1"/>
    <col min="15" max="15" width="12.375" style="11" customWidth="1"/>
    <col min="16" max="16" width="13.25" style="11" customWidth="1"/>
    <col min="17" max="20" width="9.25" style="11" customWidth="1"/>
    <col min="21" max="21" width="12.375" style="11" customWidth="1"/>
    <col min="22" max="22" width="10.25" style="11" customWidth="1"/>
    <col min="23" max="23" width="11.375" style="11" customWidth="1"/>
    <col min="24" max="24" width="11.875" style="11" customWidth="1"/>
    <col min="25" max="25" width="10" style="11" customWidth="1"/>
    <col min="26" max="26" width="13.375" style="11" customWidth="1"/>
    <col min="27" max="27" width="14.125" style="11" customWidth="1"/>
    <col min="28" max="30" width="15.875" style="11" customWidth="1"/>
    <col min="31" max="42" width="16.625" style="11" customWidth="1"/>
    <col min="43" max="43" width="106.125" style="11" customWidth="1"/>
    <col min="44" max="44" width="18.5" style="2" customWidth="1"/>
    <col min="45" max="45" width="20.625" style="2" customWidth="1"/>
    <col min="46" max="46" width="18" style="2" customWidth="1"/>
    <col min="47" max="47" width="6" style="2" customWidth="1"/>
    <col min="48" max="48" width="18.75" style="2" customWidth="1"/>
    <col min="49" max="49" width="16.875" style="2" customWidth="1"/>
    <col min="50" max="50" width="7.375" style="2" customWidth="1"/>
    <col min="51" max="51" width="10" style="2" customWidth="1"/>
    <col min="52" max="52" width="7.875" style="2" customWidth="1"/>
    <col min="53" max="53" width="6.75" style="2" customWidth="1"/>
    <col min="54" max="54" width="9" style="2" customWidth="1"/>
    <col min="55" max="55" width="6.125" style="2" customWidth="1"/>
    <col min="56" max="56" width="6.75" style="2" customWidth="1"/>
    <col min="57" max="57" width="9.375" style="2" customWidth="1"/>
    <col min="58" max="58" width="7.375" style="2" customWidth="1"/>
    <col min="59" max="65" width="7.25" style="2" customWidth="1"/>
    <col min="66" max="66" width="8.625" style="2" customWidth="1"/>
    <col min="67" max="67" width="6.125" style="2" customWidth="1"/>
    <col min="68" max="68" width="6.875" style="2" customWidth="1"/>
    <col min="69" max="69" width="9.625" style="2" customWidth="1"/>
    <col min="70" max="70" width="6.75" style="2" customWidth="1"/>
    <col min="71" max="71" width="7.75" style="2" customWidth="1"/>
    <col min="72" max="16384" width="9" style="2"/>
  </cols>
  <sheetData>
    <row r="1" spans="1:76" ht="18.75">
      <c r="K1" s="12"/>
      <c r="AQ1" s="13" t="s">
        <v>0</v>
      </c>
    </row>
    <row r="2" spans="1:76" ht="18.75">
      <c r="AQ2" s="14" t="s">
        <v>1</v>
      </c>
    </row>
    <row r="3" spans="1:76" ht="18.75">
      <c r="AQ3" s="14" t="s">
        <v>95</v>
      </c>
    </row>
    <row r="4" spans="1:76" ht="18.75">
      <c r="A4" s="132" t="s">
        <v>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</row>
    <row r="5" spans="1:76" ht="18.75"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</row>
    <row r="6" spans="1:76" ht="18.7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</row>
    <row r="7" spans="1:76">
      <c r="A7" s="134" t="s">
        <v>4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</row>
    <row r="8" spans="1:76" ht="18.75">
      <c r="J8" s="16"/>
      <c r="P8" s="12"/>
      <c r="AF8" s="15"/>
      <c r="AH8" s="16"/>
      <c r="AJ8" s="15"/>
      <c r="AL8" s="17"/>
      <c r="AM8" s="15"/>
      <c r="AN8" s="15"/>
      <c r="AP8" s="14"/>
    </row>
    <row r="9" spans="1:76" ht="18.75">
      <c r="A9" s="132" t="s">
        <v>192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6" ht="18.75">
      <c r="A10" s="20"/>
      <c r="B10" s="20"/>
      <c r="C10" s="20"/>
      <c r="D10" s="20"/>
      <c r="E10" s="20"/>
      <c r="F10" s="20"/>
      <c r="G10" s="20"/>
      <c r="H10" s="20"/>
      <c r="I10" s="20"/>
      <c r="J10" s="95"/>
      <c r="K10" s="95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82"/>
      <c r="AD10" s="82"/>
      <c r="AE10" s="20"/>
      <c r="AF10" s="18"/>
      <c r="AG10" s="20"/>
      <c r="AH10" s="20"/>
      <c r="AI10" s="20"/>
      <c r="AJ10" s="20"/>
      <c r="AK10" s="19"/>
      <c r="AL10" s="20"/>
      <c r="AM10" s="20"/>
      <c r="AN10" s="83"/>
      <c r="AO10" s="20"/>
      <c r="AP10" s="19"/>
      <c r="AQ10" s="20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6" ht="18.75">
      <c r="A11" s="135" t="s">
        <v>259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</row>
    <row r="12" spans="1:76">
      <c r="A12" s="122" t="s">
        <v>5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</row>
    <row r="13" spans="1:76" ht="15.75" customHeight="1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24"/>
    </row>
    <row r="14" spans="1:76" ht="72.75" customHeight="1">
      <c r="A14" s="124" t="s">
        <v>6</v>
      </c>
      <c r="B14" s="124" t="s">
        <v>7</v>
      </c>
      <c r="C14" s="124" t="s">
        <v>8</v>
      </c>
      <c r="D14" s="125" t="s">
        <v>9</v>
      </c>
      <c r="E14" s="125" t="s">
        <v>10</v>
      </c>
      <c r="F14" s="124" t="s">
        <v>11</v>
      </c>
      <c r="G14" s="124"/>
      <c r="H14" s="124" t="s">
        <v>12</v>
      </c>
      <c r="I14" s="124"/>
      <c r="J14" s="126" t="s">
        <v>193</v>
      </c>
      <c r="K14" s="129" t="s">
        <v>13</v>
      </c>
      <c r="L14" s="130"/>
      <c r="M14" s="130"/>
      <c r="N14" s="130"/>
      <c r="O14" s="130"/>
      <c r="P14" s="130"/>
      <c r="Q14" s="130"/>
      <c r="R14" s="130"/>
      <c r="S14" s="130"/>
      <c r="T14" s="131"/>
      <c r="U14" s="129" t="s">
        <v>14</v>
      </c>
      <c r="V14" s="130"/>
      <c r="W14" s="130"/>
      <c r="X14" s="130"/>
      <c r="Y14" s="130"/>
      <c r="Z14" s="131"/>
      <c r="AA14" s="136" t="s">
        <v>197</v>
      </c>
      <c r="AB14" s="137"/>
      <c r="AC14" s="136" t="s">
        <v>15</v>
      </c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37"/>
      <c r="AQ14" s="126" t="s">
        <v>16</v>
      </c>
    </row>
    <row r="15" spans="1:76" ht="66" customHeight="1">
      <c r="A15" s="124"/>
      <c r="B15" s="124"/>
      <c r="C15" s="124"/>
      <c r="D15" s="125"/>
      <c r="E15" s="125"/>
      <c r="F15" s="124"/>
      <c r="G15" s="124"/>
      <c r="H15" s="124"/>
      <c r="I15" s="124"/>
      <c r="J15" s="127"/>
      <c r="K15" s="129" t="s">
        <v>101</v>
      </c>
      <c r="L15" s="130"/>
      <c r="M15" s="130"/>
      <c r="N15" s="130"/>
      <c r="O15" s="131"/>
      <c r="P15" s="129" t="s">
        <v>17</v>
      </c>
      <c r="Q15" s="130"/>
      <c r="R15" s="130"/>
      <c r="S15" s="130"/>
      <c r="T15" s="131"/>
      <c r="U15" s="124" t="s">
        <v>194</v>
      </c>
      <c r="V15" s="124"/>
      <c r="W15" s="129" t="s">
        <v>195</v>
      </c>
      <c r="X15" s="131"/>
      <c r="Y15" s="124" t="s">
        <v>196</v>
      </c>
      <c r="Z15" s="124"/>
      <c r="AA15" s="138"/>
      <c r="AB15" s="139"/>
      <c r="AC15" s="142" t="s">
        <v>115</v>
      </c>
      <c r="AD15" s="143"/>
      <c r="AE15" s="142" t="s">
        <v>157</v>
      </c>
      <c r="AF15" s="143"/>
      <c r="AG15" s="142" t="s">
        <v>160</v>
      </c>
      <c r="AH15" s="143"/>
      <c r="AI15" s="140" t="s">
        <v>170</v>
      </c>
      <c r="AJ15" s="140"/>
      <c r="AK15" s="140" t="s">
        <v>198</v>
      </c>
      <c r="AL15" s="140"/>
      <c r="AM15" s="142" t="s">
        <v>199</v>
      </c>
      <c r="AN15" s="143"/>
      <c r="AO15" s="124" t="s">
        <v>102</v>
      </c>
      <c r="AP15" s="124" t="s">
        <v>18</v>
      </c>
      <c r="AQ15" s="127"/>
    </row>
    <row r="16" spans="1:76" ht="135" customHeight="1">
      <c r="A16" s="124"/>
      <c r="B16" s="124"/>
      <c r="C16" s="124"/>
      <c r="D16" s="125"/>
      <c r="E16" s="125"/>
      <c r="F16" s="23" t="s">
        <v>100</v>
      </c>
      <c r="G16" s="23" t="s">
        <v>19</v>
      </c>
      <c r="H16" s="25" t="s">
        <v>100</v>
      </c>
      <c r="I16" s="25" t="s">
        <v>19</v>
      </c>
      <c r="J16" s="128"/>
      <c r="K16" s="26" t="s">
        <v>20</v>
      </c>
      <c r="L16" s="26" t="s">
        <v>21</v>
      </c>
      <c r="M16" s="26" t="s">
        <v>22</v>
      </c>
      <c r="N16" s="27" t="s">
        <v>23</v>
      </c>
      <c r="O16" s="27" t="s">
        <v>24</v>
      </c>
      <c r="P16" s="26" t="s">
        <v>20</v>
      </c>
      <c r="Q16" s="26" t="s">
        <v>21</v>
      </c>
      <c r="R16" s="26" t="s">
        <v>22</v>
      </c>
      <c r="S16" s="27" t="s">
        <v>23</v>
      </c>
      <c r="T16" s="27" t="s">
        <v>24</v>
      </c>
      <c r="U16" s="26" t="s">
        <v>25</v>
      </c>
      <c r="V16" s="26" t="s">
        <v>26</v>
      </c>
      <c r="W16" s="26" t="s">
        <v>25</v>
      </c>
      <c r="X16" s="26" t="s">
        <v>26</v>
      </c>
      <c r="Y16" s="26" t="s">
        <v>25</v>
      </c>
      <c r="Z16" s="26" t="s">
        <v>26</v>
      </c>
      <c r="AA16" s="21" t="s">
        <v>101</v>
      </c>
      <c r="AB16" s="21" t="s">
        <v>187</v>
      </c>
      <c r="AC16" s="85" t="s">
        <v>101</v>
      </c>
      <c r="AD16" s="85" t="s">
        <v>90</v>
      </c>
      <c r="AE16" s="85" t="s">
        <v>101</v>
      </c>
      <c r="AF16" s="85" t="s">
        <v>90</v>
      </c>
      <c r="AG16" s="85" t="s">
        <v>101</v>
      </c>
      <c r="AH16" s="85" t="s">
        <v>90</v>
      </c>
      <c r="AI16" s="85" t="s">
        <v>101</v>
      </c>
      <c r="AJ16" s="85" t="s">
        <v>90</v>
      </c>
      <c r="AK16" s="21" t="s">
        <v>101</v>
      </c>
      <c r="AL16" s="21" t="s">
        <v>90</v>
      </c>
      <c r="AM16" s="21" t="s">
        <v>101</v>
      </c>
      <c r="AN16" s="84" t="s">
        <v>90</v>
      </c>
      <c r="AO16" s="124"/>
      <c r="AP16" s="124"/>
      <c r="AQ16" s="128"/>
    </row>
    <row r="17" spans="1:45" ht="19.5" customHeight="1">
      <c r="A17" s="21">
        <v>1</v>
      </c>
      <c r="B17" s="21">
        <v>2</v>
      </c>
      <c r="C17" s="21">
        <v>3</v>
      </c>
      <c r="D17" s="21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49">
        <v>10</v>
      </c>
      <c r="K17" s="65">
        <v>11</v>
      </c>
      <c r="L17" s="65">
        <v>12</v>
      </c>
      <c r="M17" s="65">
        <v>13</v>
      </c>
      <c r="N17" s="65">
        <v>14</v>
      </c>
      <c r="O17" s="65">
        <v>15</v>
      </c>
      <c r="P17" s="65">
        <v>16</v>
      </c>
      <c r="Q17" s="65">
        <v>17</v>
      </c>
      <c r="R17" s="65">
        <v>18</v>
      </c>
      <c r="S17" s="65">
        <v>19</v>
      </c>
      <c r="T17" s="65">
        <v>20</v>
      </c>
      <c r="U17" s="65">
        <v>21</v>
      </c>
      <c r="V17" s="65">
        <v>22</v>
      </c>
      <c r="W17" s="65">
        <v>23</v>
      </c>
      <c r="X17" s="65">
        <v>24</v>
      </c>
      <c r="Y17" s="65">
        <v>25</v>
      </c>
      <c r="Z17" s="65">
        <v>26</v>
      </c>
      <c r="AA17" s="21">
        <v>27</v>
      </c>
      <c r="AB17" s="21">
        <v>28</v>
      </c>
      <c r="AC17" s="28" t="s">
        <v>27</v>
      </c>
      <c r="AD17" s="28" t="s">
        <v>28</v>
      </c>
      <c r="AE17" s="28" t="s">
        <v>29</v>
      </c>
      <c r="AF17" s="28" t="s">
        <v>30</v>
      </c>
      <c r="AG17" s="28" t="s">
        <v>92</v>
      </c>
      <c r="AH17" s="28" t="s">
        <v>93</v>
      </c>
      <c r="AI17" s="28" t="s">
        <v>94</v>
      </c>
      <c r="AJ17" s="28" t="s">
        <v>185</v>
      </c>
      <c r="AK17" s="28" t="s">
        <v>94</v>
      </c>
      <c r="AL17" s="28" t="s">
        <v>185</v>
      </c>
      <c r="AM17" s="28" t="s">
        <v>186</v>
      </c>
      <c r="AN17" s="28" t="s">
        <v>191</v>
      </c>
      <c r="AO17" s="21">
        <v>30</v>
      </c>
      <c r="AP17" s="21">
        <v>31</v>
      </c>
      <c r="AQ17" s="21">
        <v>32</v>
      </c>
      <c r="AR17" s="7"/>
    </row>
    <row r="18" spans="1:45" s="10" customFormat="1">
      <c r="A18" s="29" t="s">
        <v>31</v>
      </c>
      <c r="B18" s="30" t="s">
        <v>32</v>
      </c>
      <c r="C18" s="22" t="s">
        <v>83</v>
      </c>
      <c r="D18" s="22" t="s">
        <v>33</v>
      </c>
      <c r="E18" s="22">
        <v>2018</v>
      </c>
      <c r="F18" s="22">
        <v>2029</v>
      </c>
      <c r="G18" s="22">
        <v>2029</v>
      </c>
      <c r="H18" s="22" t="s">
        <v>33</v>
      </c>
      <c r="I18" s="22" t="s">
        <v>33</v>
      </c>
      <c r="J18" s="71">
        <f>SUM(J19:J23)</f>
        <v>87.427967839999994</v>
      </c>
      <c r="K18" s="71">
        <f>SUM(K19:K23)</f>
        <v>1181.6751447499335</v>
      </c>
      <c r="L18" s="71">
        <f t="shared" ref="L18:AP18" si="0">SUM(L19:L23)</f>
        <v>0</v>
      </c>
      <c r="M18" s="71">
        <f t="shared" si="0"/>
        <v>0</v>
      </c>
      <c r="N18" s="71">
        <f t="shared" si="0"/>
        <v>0</v>
      </c>
      <c r="O18" s="71">
        <f t="shared" si="0"/>
        <v>1181.6751447499335</v>
      </c>
      <c r="P18" s="71">
        <f t="shared" si="0"/>
        <v>1389.0586158166248</v>
      </c>
      <c r="Q18" s="71">
        <f t="shared" si="0"/>
        <v>0</v>
      </c>
      <c r="R18" s="71">
        <f t="shared" si="0"/>
        <v>0</v>
      </c>
      <c r="S18" s="71">
        <f t="shared" si="0"/>
        <v>0</v>
      </c>
      <c r="T18" s="71">
        <f t="shared" si="0"/>
        <v>1389.0586158166248</v>
      </c>
      <c r="U18" s="71">
        <f t="shared" si="0"/>
        <v>1094.2471769099334</v>
      </c>
      <c r="V18" s="71">
        <f t="shared" si="0"/>
        <v>1094.2471769099334</v>
      </c>
      <c r="W18" s="71">
        <f t="shared" si="0"/>
        <v>909.0426719461293</v>
      </c>
      <c r="X18" s="71">
        <f t="shared" si="0"/>
        <v>909.0426719461293</v>
      </c>
      <c r="Y18" s="71">
        <f t="shared" si="0"/>
        <v>1173.5607143866243</v>
      </c>
      <c r="Z18" s="71">
        <f t="shared" si="0"/>
        <v>1173.5607143866243</v>
      </c>
      <c r="AA18" s="71">
        <f t="shared" si="0"/>
        <v>185.20450496380408</v>
      </c>
      <c r="AB18" s="71">
        <f t="shared" si="0"/>
        <v>128.06993359000001</v>
      </c>
      <c r="AC18" s="71">
        <f t="shared" si="0"/>
        <v>216.19278213736726</v>
      </c>
      <c r="AD18" s="71">
        <f t="shared" si="0"/>
        <v>321.75443653081504</v>
      </c>
      <c r="AE18" s="71">
        <f t="shared" si="0"/>
        <v>194.12609409198288</v>
      </c>
      <c r="AF18" s="71">
        <f t="shared" si="0"/>
        <v>225.97795594610352</v>
      </c>
      <c r="AG18" s="71">
        <f t="shared" si="0"/>
        <v>161.56737359201441</v>
      </c>
      <c r="AH18" s="71">
        <f t="shared" si="0"/>
        <v>155.18063764594828</v>
      </c>
      <c r="AI18" s="71">
        <f t="shared" si="0"/>
        <v>162.72162789522059</v>
      </c>
      <c r="AJ18" s="71">
        <f t="shared" si="0"/>
        <v>150.95418469763371</v>
      </c>
      <c r="AK18" s="71">
        <f t="shared" si="0"/>
        <v>174.4347942295442</v>
      </c>
      <c r="AL18" s="71">
        <f t="shared" si="0"/>
        <v>158.30661227597332</v>
      </c>
      <c r="AM18" s="71">
        <f t="shared" si="0"/>
        <v>161.38688729015053</v>
      </c>
      <c r="AN18" s="71">
        <f t="shared" si="0"/>
        <v>0</v>
      </c>
      <c r="AO18" s="71">
        <f t="shared" si="0"/>
        <v>1070.4295592362798</v>
      </c>
      <c r="AP18" s="71">
        <f t="shared" si="0"/>
        <v>1173.5607143866243</v>
      </c>
      <c r="AQ18" s="45" t="s">
        <v>33</v>
      </c>
      <c r="AR18" s="1"/>
      <c r="AS18" s="1"/>
    </row>
    <row r="19" spans="1:45">
      <c r="A19" s="29" t="s">
        <v>35</v>
      </c>
      <c r="B19" s="32" t="s">
        <v>36</v>
      </c>
      <c r="C19" s="67" t="s">
        <v>83</v>
      </c>
      <c r="D19" s="67" t="s">
        <v>33</v>
      </c>
      <c r="E19" s="119" t="s">
        <v>33</v>
      </c>
      <c r="F19" s="85" t="s">
        <v>33</v>
      </c>
      <c r="G19" s="74" t="s">
        <v>33</v>
      </c>
      <c r="H19" s="22" t="s">
        <v>33</v>
      </c>
      <c r="I19" s="22" t="s">
        <v>33</v>
      </c>
      <c r="J19" s="71">
        <f>J25</f>
        <v>0</v>
      </c>
      <c r="K19" s="71">
        <f>K25</f>
        <v>0</v>
      </c>
      <c r="L19" s="71">
        <f t="shared" ref="L19:AP19" si="1">L25</f>
        <v>0</v>
      </c>
      <c r="M19" s="71">
        <f t="shared" si="1"/>
        <v>0</v>
      </c>
      <c r="N19" s="71">
        <f t="shared" si="1"/>
        <v>0</v>
      </c>
      <c r="O19" s="71">
        <f t="shared" si="1"/>
        <v>0</v>
      </c>
      <c r="P19" s="71">
        <f t="shared" si="1"/>
        <v>0</v>
      </c>
      <c r="Q19" s="71">
        <f t="shared" si="1"/>
        <v>0</v>
      </c>
      <c r="R19" s="71">
        <f t="shared" si="1"/>
        <v>0</v>
      </c>
      <c r="S19" s="71">
        <f t="shared" si="1"/>
        <v>0</v>
      </c>
      <c r="T19" s="71">
        <f t="shared" si="1"/>
        <v>0</v>
      </c>
      <c r="U19" s="71">
        <f t="shared" si="1"/>
        <v>0</v>
      </c>
      <c r="V19" s="71">
        <f t="shared" si="1"/>
        <v>0</v>
      </c>
      <c r="W19" s="71">
        <f t="shared" si="1"/>
        <v>0</v>
      </c>
      <c r="X19" s="71">
        <f t="shared" si="1"/>
        <v>0</v>
      </c>
      <c r="Y19" s="71">
        <f t="shared" si="1"/>
        <v>0</v>
      </c>
      <c r="Z19" s="71">
        <f t="shared" si="1"/>
        <v>0</v>
      </c>
      <c r="AA19" s="71">
        <f t="shared" si="1"/>
        <v>0</v>
      </c>
      <c r="AB19" s="71">
        <f t="shared" si="1"/>
        <v>0</v>
      </c>
      <c r="AC19" s="71">
        <f t="shared" si="1"/>
        <v>0</v>
      </c>
      <c r="AD19" s="71">
        <f t="shared" si="1"/>
        <v>0</v>
      </c>
      <c r="AE19" s="71">
        <f t="shared" si="1"/>
        <v>0</v>
      </c>
      <c r="AF19" s="71">
        <f t="shared" si="1"/>
        <v>0</v>
      </c>
      <c r="AG19" s="71">
        <f t="shared" si="1"/>
        <v>0</v>
      </c>
      <c r="AH19" s="71">
        <f t="shared" si="1"/>
        <v>0</v>
      </c>
      <c r="AI19" s="71">
        <f t="shared" si="1"/>
        <v>0</v>
      </c>
      <c r="AJ19" s="71">
        <f t="shared" si="1"/>
        <v>0</v>
      </c>
      <c r="AK19" s="71">
        <f t="shared" si="1"/>
        <v>0</v>
      </c>
      <c r="AL19" s="71">
        <f t="shared" si="1"/>
        <v>0</v>
      </c>
      <c r="AM19" s="71">
        <f t="shared" si="1"/>
        <v>0</v>
      </c>
      <c r="AN19" s="71" t="str">
        <f t="shared" si="1"/>
        <v>нд</v>
      </c>
      <c r="AO19" s="71">
        <f t="shared" si="1"/>
        <v>0</v>
      </c>
      <c r="AP19" s="71">
        <f t="shared" si="1"/>
        <v>0</v>
      </c>
      <c r="AQ19" s="46" t="s">
        <v>33</v>
      </c>
      <c r="AR19" s="1"/>
      <c r="AS19" s="1"/>
    </row>
    <row r="20" spans="1:45" ht="31.5">
      <c r="A20" s="29" t="s">
        <v>37</v>
      </c>
      <c r="B20" s="32" t="s">
        <v>38</v>
      </c>
      <c r="C20" s="67" t="s">
        <v>83</v>
      </c>
      <c r="D20" s="67" t="s">
        <v>33</v>
      </c>
      <c r="E20" s="119" t="s">
        <v>33</v>
      </c>
      <c r="F20" s="85" t="s">
        <v>33</v>
      </c>
      <c r="G20" s="74" t="s">
        <v>33</v>
      </c>
      <c r="H20" s="22" t="s">
        <v>33</v>
      </c>
      <c r="I20" s="22" t="s">
        <v>33</v>
      </c>
      <c r="J20" s="71">
        <f>J31</f>
        <v>0</v>
      </c>
      <c r="K20" s="71">
        <f>K31</f>
        <v>0</v>
      </c>
      <c r="L20" s="71">
        <f t="shared" ref="L20:AP20" si="2">L31</f>
        <v>0</v>
      </c>
      <c r="M20" s="71">
        <f t="shared" si="2"/>
        <v>0</v>
      </c>
      <c r="N20" s="71">
        <f t="shared" si="2"/>
        <v>0</v>
      </c>
      <c r="O20" s="71">
        <f t="shared" si="2"/>
        <v>0</v>
      </c>
      <c r="P20" s="71">
        <f t="shared" si="2"/>
        <v>0</v>
      </c>
      <c r="Q20" s="71">
        <f t="shared" si="2"/>
        <v>0</v>
      </c>
      <c r="R20" s="71">
        <f t="shared" si="2"/>
        <v>0</v>
      </c>
      <c r="S20" s="71">
        <f t="shared" si="2"/>
        <v>0</v>
      </c>
      <c r="T20" s="71">
        <f t="shared" si="2"/>
        <v>0</v>
      </c>
      <c r="U20" s="71">
        <f t="shared" si="2"/>
        <v>0</v>
      </c>
      <c r="V20" s="71">
        <f t="shared" si="2"/>
        <v>0</v>
      </c>
      <c r="W20" s="71">
        <f t="shared" si="2"/>
        <v>0</v>
      </c>
      <c r="X20" s="71">
        <f t="shared" si="2"/>
        <v>0</v>
      </c>
      <c r="Y20" s="71">
        <f t="shared" si="2"/>
        <v>0</v>
      </c>
      <c r="Z20" s="71">
        <f t="shared" si="2"/>
        <v>0</v>
      </c>
      <c r="AA20" s="71">
        <f t="shared" si="2"/>
        <v>0</v>
      </c>
      <c r="AB20" s="71">
        <f t="shared" si="2"/>
        <v>0</v>
      </c>
      <c r="AC20" s="71">
        <f t="shared" si="2"/>
        <v>0</v>
      </c>
      <c r="AD20" s="71">
        <f t="shared" si="2"/>
        <v>0</v>
      </c>
      <c r="AE20" s="71">
        <f t="shared" si="2"/>
        <v>0</v>
      </c>
      <c r="AF20" s="71">
        <f t="shared" si="2"/>
        <v>0</v>
      </c>
      <c r="AG20" s="71">
        <f t="shared" si="2"/>
        <v>0</v>
      </c>
      <c r="AH20" s="71">
        <f t="shared" si="2"/>
        <v>0</v>
      </c>
      <c r="AI20" s="71">
        <f t="shared" si="2"/>
        <v>0</v>
      </c>
      <c r="AJ20" s="71">
        <f t="shared" si="2"/>
        <v>0</v>
      </c>
      <c r="AK20" s="71">
        <f t="shared" si="2"/>
        <v>0</v>
      </c>
      <c r="AL20" s="71">
        <f t="shared" si="2"/>
        <v>0</v>
      </c>
      <c r="AM20" s="71">
        <f t="shared" si="2"/>
        <v>0</v>
      </c>
      <c r="AN20" s="71" t="str">
        <f t="shared" si="2"/>
        <v>нд</v>
      </c>
      <c r="AO20" s="71">
        <f t="shared" si="2"/>
        <v>0</v>
      </c>
      <c r="AP20" s="71">
        <f t="shared" si="2"/>
        <v>0</v>
      </c>
      <c r="AQ20" s="46" t="s">
        <v>33</v>
      </c>
      <c r="AR20" s="1"/>
      <c r="AS20" s="1"/>
    </row>
    <row r="21" spans="1:45">
      <c r="A21" s="29" t="s">
        <v>39</v>
      </c>
      <c r="B21" s="32" t="s">
        <v>40</v>
      </c>
      <c r="C21" s="67" t="s">
        <v>83</v>
      </c>
      <c r="D21" s="67" t="s">
        <v>33</v>
      </c>
      <c r="E21" s="119" t="s">
        <v>33</v>
      </c>
      <c r="F21" s="85" t="s">
        <v>33</v>
      </c>
      <c r="G21" s="74" t="s">
        <v>33</v>
      </c>
      <c r="H21" s="22" t="s">
        <v>33</v>
      </c>
      <c r="I21" s="22" t="s">
        <v>33</v>
      </c>
      <c r="J21" s="71">
        <f>J38</f>
        <v>0</v>
      </c>
      <c r="K21" s="71">
        <f>K38</f>
        <v>44.139886955364126</v>
      </c>
      <c r="L21" s="71">
        <f t="shared" ref="L21:AP21" si="3">L38</f>
        <v>0</v>
      </c>
      <c r="M21" s="71">
        <f t="shared" si="3"/>
        <v>0</v>
      </c>
      <c r="N21" s="71">
        <f t="shared" si="3"/>
        <v>0</v>
      </c>
      <c r="O21" s="71">
        <f t="shared" si="3"/>
        <v>44.139886955364126</v>
      </c>
      <c r="P21" s="71">
        <f t="shared" si="3"/>
        <v>95.66709140163735</v>
      </c>
      <c r="Q21" s="71">
        <f t="shared" si="3"/>
        <v>0</v>
      </c>
      <c r="R21" s="71">
        <f t="shared" si="3"/>
        <v>0</v>
      </c>
      <c r="S21" s="71">
        <f t="shared" si="3"/>
        <v>0</v>
      </c>
      <c r="T21" s="71">
        <f t="shared" si="3"/>
        <v>95.66709140163735</v>
      </c>
      <c r="U21" s="71">
        <f t="shared" si="3"/>
        <v>44.139886955364126</v>
      </c>
      <c r="V21" s="71">
        <f t="shared" si="3"/>
        <v>44.139886955364126</v>
      </c>
      <c r="W21" s="71">
        <f t="shared" si="3"/>
        <v>6.5342869553641236</v>
      </c>
      <c r="X21" s="71">
        <f t="shared" si="3"/>
        <v>6.5342869553641236</v>
      </c>
      <c r="Y21" s="71">
        <f t="shared" si="3"/>
        <v>82.542914201637359</v>
      </c>
      <c r="Z21" s="71">
        <f t="shared" si="3"/>
        <v>82.542914201637359</v>
      </c>
      <c r="AA21" s="71">
        <f t="shared" si="3"/>
        <v>37.605599999999995</v>
      </c>
      <c r="AB21" s="71">
        <f t="shared" si="3"/>
        <v>13.1241772</v>
      </c>
      <c r="AC21" s="71">
        <f t="shared" si="3"/>
        <v>6.5342869553641236</v>
      </c>
      <c r="AD21" s="71">
        <f t="shared" si="3"/>
        <v>64.235658351895367</v>
      </c>
      <c r="AE21" s="71">
        <f t="shared" si="3"/>
        <v>0</v>
      </c>
      <c r="AF21" s="71">
        <f t="shared" si="3"/>
        <v>4.0998312646511899</v>
      </c>
      <c r="AG21" s="71">
        <f t="shared" si="3"/>
        <v>0</v>
      </c>
      <c r="AH21" s="71">
        <f t="shared" si="3"/>
        <v>3.6833671617563284</v>
      </c>
      <c r="AI21" s="71">
        <f t="shared" si="3"/>
        <v>0</v>
      </c>
      <c r="AJ21" s="71">
        <f t="shared" si="3"/>
        <v>3.3574044406777044</v>
      </c>
      <c r="AK21" s="71">
        <f t="shared" si="3"/>
        <v>0</v>
      </c>
      <c r="AL21" s="71">
        <f t="shared" si="3"/>
        <v>3.5058318660896033</v>
      </c>
      <c r="AM21" s="71">
        <f t="shared" si="3"/>
        <v>3.6608211165671647</v>
      </c>
      <c r="AN21" s="71" t="str">
        <f t="shared" si="3"/>
        <v>нд</v>
      </c>
      <c r="AO21" s="71">
        <f t="shared" si="3"/>
        <v>10.195108071931289</v>
      </c>
      <c r="AP21" s="71">
        <f t="shared" si="3"/>
        <v>82.542914201637359</v>
      </c>
      <c r="AQ21" s="46" t="s">
        <v>33</v>
      </c>
      <c r="AR21" s="1"/>
      <c r="AS21" s="1"/>
    </row>
    <row r="22" spans="1:45" ht="31.5">
      <c r="A22" s="29" t="s">
        <v>41</v>
      </c>
      <c r="B22" s="32" t="s">
        <v>42</v>
      </c>
      <c r="C22" s="67" t="s">
        <v>83</v>
      </c>
      <c r="D22" s="67" t="s">
        <v>33</v>
      </c>
      <c r="E22" s="119" t="s">
        <v>33</v>
      </c>
      <c r="F22" s="85" t="s">
        <v>33</v>
      </c>
      <c r="G22" s="74" t="s">
        <v>33</v>
      </c>
      <c r="H22" s="22" t="s">
        <v>33</v>
      </c>
      <c r="I22" s="22" t="s">
        <v>33</v>
      </c>
      <c r="J22" s="71">
        <f>J56</f>
        <v>0</v>
      </c>
      <c r="K22" s="71">
        <f>K56</f>
        <v>0</v>
      </c>
      <c r="L22" s="71">
        <f t="shared" ref="L22:AP22" si="4">L56</f>
        <v>0</v>
      </c>
      <c r="M22" s="71">
        <f t="shared" si="4"/>
        <v>0</v>
      </c>
      <c r="N22" s="71">
        <f t="shared" si="4"/>
        <v>0</v>
      </c>
      <c r="O22" s="71">
        <f t="shared" si="4"/>
        <v>0</v>
      </c>
      <c r="P22" s="71">
        <f t="shared" si="4"/>
        <v>0</v>
      </c>
      <c r="Q22" s="71">
        <f t="shared" si="4"/>
        <v>0</v>
      </c>
      <c r="R22" s="71">
        <f t="shared" si="4"/>
        <v>0</v>
      </c>
      <c r="S22" s="71">
        <f t="shared" si="4"/>
        <v>0</v>
      </c>
      <c r="T22" s="71">
        <f t="shared" si="4"/>
        <v>0</v>
      </c>
      <c r="U22" s="71">
        <f t="shared" si="4"/>
        <v>0</v>
      </c>
      <c r="V22" s="71">
        <f t="shared" si="4"/>
        <v>0</v>
      </c>
      <c r="W22" s="71">
        <f t="shared" si="4"/>
        <v>0</v>
      </c>
      <c r="X22" s="71">
        <f t="shared" si="4"/>
        <v>0</v>
      </c>
      <c r="Y22" s="71">
        <f t="shared" si="4"/>
        <v>0</v>
      </c>
      <c r="Z22" s="71">
        <f t="shared" si="4"/>
        <v>0</v>
      </c>
      <c r="AA22" s="71">
        <f t="shared" si="4"/>
        <v>0</v>
      </c>
      <c r="AB22" s="71">
        <f t="shared" si="4"/>
        <v>0</v>
      </c>
      <c r="AC22" s="71">
        <f t="shared" si="4"/>
        <v>0</v>
      </c>
      <c r="AD22" s="71">
        <f t="shared" si="4"/>
        <v>0</v>
      </c>
      <c r="AE22" s="71">
        <f t="shared" si="4"/>
        <v>0</v>
      </c>
      <c r="AF22" s="71">
        <f t="shared" si="4"/>
        <v>0</v>
      </c>
      <c r="AG22" s="71">
        <f t="shared" si="4"/>
        <v>0</v>
      </c>
      <c r="AH22" s="71">
        <f t="shared" si="4"/>
        <v>0</v>
      </c>
      <c r="AI22" s="71">
        <f t="shared" si="4"/>
        <v>0</v>
      </c>
      <c r="AJ22" s="71">
        <f t="shared" si="4"/>
        <v>0</v>
      </c>
      <c r="AK22" s="71">
        <f t="shared" si="4"/>
        <v>0</v>
      </c>
      <c r="AL22" s="71">
        <f t="shared" si="4"/>
        <v>0</v>
      </c>
      <c r="AM22" s="71">
        <f t="shared" si="4"/>
        <v>0</v>
      </c>
      <c r="AN22" s="71" t="str">
        <f t="shared" si="4"/>
        <v>нд</v>
      </c>
      <c r="AO22" s="71">
        <f t="shared" si="4"/>
        <v>0</v>
      </c>
      <c r="AP22" s="71">
        <f t="shared" si="4"/>
        <v>0</v>
      </c>
      <c r="AQ22" s="46" t="s">
        <v>33</v>
      </c>
      <c r="AR22" s="1"/>
      <c r="AS22" s="1"/>
    </row>
    <row r="23" spans="1:45" s="10" customFormat="1">
      <c r="A23" s="29" t="s">
        <v>43</v>
      </c>
      <c r="B23" s="32" t="s">
        <v>44</v>
      </c>
      <c r="C23" s="22" t="s">
        <v>83</v>
      </c>
      <c r="D23" s="22" t="str">
        <f>D57</f>
        <v>нд</v>
      </c>
      <c r="E23" s="22" t="str">
        <f t="shared" ref="E23" si="5">E57</f>
        <v>2018</v>
      </c>
      <c r="F23" s="22">
        <f t="shared" ref="F23" si="6">F57</f>
        <v>2029</v>
      </c>
      <c r="G23" s="22">
        <f t="shared" ref="G23" si="7">G57</f>
        <v>2029</v>
      </c>
      <c r="H23" s="22" t="str">
        <f t="shared" ref="H23:I23" si="8">H57</f>
        <v>нд</v>
      </c>
      <c r="I23" s="22" t="str">
        <f t="shared" si="8"/>
        <v>нд</v>
      </c>
      <c r="J23" s="71">
        <f>J57</f>
        <v>87.427967839999994</v>
      </c>
      <c r="K23" s="71">
        <f>K57</f>
        <v>1137.5352577945694</v>
      </c>
      <c r="L23" s="71">
        <f t="shared" ref="L23:AP23" si="9">L57</f>
        <v>0</v>
      </c>
      <c r="M23" s="71">
        <f t="shared" si="9"/>
        <v>0</v>
      </c>
      <c r="N23" s="71">
        <f t="shared" si="9"/>
        <v>0</v>
      </c>
      <c r="O23" s="71">
        <f t="shared" si="9"/>
        <v>1137.5352577945694</v>
      </c>
      <c r="P23" s="71">
        <f t="shared" si="9"/>
        <v>1293.3915244149873</v>
      </c>
      <c r="Q23" s="71">
        <f t="shared" si="9"/>
        <v>0</v>
      </c>
      <c r="R23" s="71">
        <f t="shared" si="9"/>
        <v>0</v>
      </c>
      <c r="S23" s="71">
        <f t="shared" si="9"/>
        <v>0</v>
      </c>
      <c r="T23" s="71">
        <f t="shared" si="9"/>
        <v>1293.3915244149873</v>
      </c>
      <c r="U23" s="71">
        <f t="shared" si="9"/>
        <v>1050.1072899545693</v>
      </c>
      <c r="V23" s="71">
        <f t="shared" si="9"/>
        <v>1050.1072899545693</v>
      </c>
      <c r="W23" s="71">
        <f t="shared" si="9"/>
        <v>902.50838499076519</v>
      </c>
      <c r="X23" s="71">
        <f t="shared" si="9"/>
        <v>902.50838499076519</v>
      </c>
      <c r="Y23" s="71">
        <f t="shared" si="9"/>
        <v>1091.017800184987</v>
      </c>
      <c r="Z23" s="71">
        <f t="shared" si="9"/>
        <v>1091.017800184987</v>
      </c>
      <c r="AA23" s="71">
        <f t="shared" si="9"/>
        <v>147.5989049638041</v>
      </c>
      <c r="AB23" s="71">
        <f t="shared" si="9"/>
        <v>114.94575639</v>
      </c>
      <c r="AC23" s="71">
        <f t="shared" si="9"/>
        <v>209.65849518200312</v>
      </c>
      <c r="AD23" s="71">
        <f t="shared" si="9"/>
        <v>257.51877817891966</v>
      </c>
      <c r="AE23" s="71">
        <f t="shared" si="9"/>
        <v>194.12609409198288</v>
      </c>
      <c r="AF23" s="71">
        <f t="shared" si="9"/>
        <v>221.87812468145233</v>
      </c>
      <c r="AG23" s="71">
        <f t="shared" si="9"/>
        <v>161.56737359201441</v>
      </c>
      <c r="AH23" s="71">
        <f t="shared" si="9"/>
        <v>151.49727048419194</v>
      </c>
      <c r="AI23" s="71">
        <f t="shared" si="9"/>
        <v>162.72162789522059</v>
      </c>
      <c r="AJ23" s="71">
        <f t="shared" si="9"/>
        <v>147.59678025695601</v>
      </c>
      <c r="AK23" s="71">
        <f t="shared" si="9"/>
        <v>174.4347942295442</v>
      </c>
      <c r="AL23" s="71">
        <f t="shared" si="9"/>
        <v>154.80078040988371</v>
      </c>
      <c r="AM23" s="71">
        <f t="shared" si="9"/>
        <v>157.72606617358335</v>
      </c>
      <c r="AN23" s="31" t="s">
        <v>33</v>
      </c>
      <c r="AO23" s="71">
        <f t="shared" si="9"/>
        <v>1060.2344511643485</v>
      </c>
      <c r="AP23" s="71">
        <f t="shared" si="9"/>
        <v>1091.017800184987</v>
      </c>
      <c r="AQ23" s="45" t="s">
        <v>33</v>
      </c>
      <c r="AR23" s="1"/>
      <c r="AS23" s="1"/>
    </row>
    <row r="24" spans="1:45">
      <c r="A24" s="67">
        <v>1</v>
      </c>
      <c r="B24" s="22" t="s">
        <v>45</v>
      </c>
      <c r="C24" s="22" t="s">
        <v>83</v>
      </c>
      <c r="D24" s="22" t="str">
        <f>D57</f>
        <v>нд</v>
      </c>
      <c r="E24" s="22" t="str">
        <f t="shared" ref="E24" si="10">E57</f>
        <v>2018</v>
      </c>
      <c r="F24" s="22">
        <f t="shared" ref="F24" si="11">F57</f>
        <v>2029</v>
      </c>
      <c r="G24" s="22">
        <f t="shared" ref="G24" si="12">G57</f>
        <v>2029</v>
      </c>
      <c r="H24" s="22" t="str">
        <f t="shared" ref="H24:I24" si="13">H57</f>
        <v>нд</v>
      </c>
      <c r="I24" s="22" t="str">
        <f t="shared" si="13"/>
        <v>нд</v>
      </c>
      <c r="J24" s="71">
        <f t="shared" ref="J24:AM24" si="14">J25+J31+J38+J56+J57</f>
        <v>87.427967839999994</v>
      </c>
      <c r="K24" s="71">
        <f t="shared" si="14"/>
        <v>1181.6751447499335</v>
      </c>
      <c r="L24" s="71">
        <f t="shared" si="14"/>
        <v>0</v>
      </c>
      <c r="M24" s="71">
        <f t="shared" si="14"/>
        <v>0</v>
      </c>
      <c r="N24" s="71">
        <f t="shared" si="14"/>
        <v>0</v>
      </c>
      <c r="O24" s="71">
        <f t="shared" si="14"/>
        <v>1181.6751447499335</v>
      </c>
      <c r="P24" s="71">
        <f t="shared" si="14"/>
        <v>1389.0586158166248</v>
      </c>
      <c r="Q24" s="71">
        <f t="shared" si="14"/>
        <v>0</v>
      </c>
      <c r="R24" s="71">
        <f t="shared" si="14"/>
        <v>0</v>
      </c>
      <c r="S24" s="71">
        <f t="shared" si="14"/>
        <v>0</v>
      </c>
      <c r="T24" s="71">
        <f t="shared" si="14"/>
        <v>1389.0586158166248</v>
      </c>
      <c r="U24" s="71">
        <f t="shared" si="14"/>
        <v>1094.2471769099334</v>
      </c>
      <c r="V24" s="71">
        <f t="shared" si="14"/>
        <v>1094.2471769099334</v>
      </c>
      <c r="W24" s="71">
        <f t="shared" si="14"/>
        <v>909.0426719461293</v>
      </c>
      <c r="X24" s="71">
        <f t="shared" si="14"/>
        <v>909.0426719461293</v>
      </c>
      <c r="Y24" s="71">
        <f t="shared" si="14"/>
        <v>1173.5607143866243</v>
      </c>
      <c r="Z24" s="71">
        <f t="shared" si="14"/>
        <v>1173.5607143866243</v>
      </c>
      <c r="AA24" s="71">
        <f t="shared" si="14"/>
        <v>185.20450496380408</v>
      </c>
      <c r="AB24" s="71">
        <f t="shared" si="14"/>
        <v>128.06993359000001</v>
      </c>
      <c r="AC24" s="71">
        <f t="shared" si="14"/>
        <v>216.19278213736726</v>
      </c>
      <c r="AD24" s="71">
        <f t="shared" si="14"/>
        <v>321.75443653081504</v>
      </c>
      <c r="AE24" s="71">
        <f t="shared" si="14"/>
        <v>194.12609409198288</v>
      </c>
      <c r="AF24" s="71">
        <f t="shared" si="14"/>
        <v>225.97795594610352</v>
      </c>
      <c r="AG24" s="71">
        <f t="shared" si="14"/>
        <v>161.56737359201441</v>
      </c>
      <c r="AH24" s="71">
        <f t="shared" si="14"/>
        <v>155.18063764594828</v>
      </c>
      <c r="AI24" s="71">
        <f t="shared" si="14"/>
        <v>162.72162789522059</v>
      </c>
      <c r="AJ24" s="71">
        <f t="shared" si="14"/>
        <v>150.95418469763371</v>
      </c>
      <c r="AK24" s="71">
        <f t="shared" si="14"/>
        <v>174.4347942295442</v>
      </c>
      <c r="AL24" s="71">
        <f t="shared" si="14"/>
        <v>158.30661227597332</v>
      </c>
      <c r="AM24" s="71">
        <f t="shared" si="14"/>
        <v>161.38688729015053</v>
      </c>
      <c r="AN24" s="31" t="s">
        <v>33</v>
      </c>
      <c r="AO24" s="71">
        <f>AO25+AO31+AO38+AO56+AO57</f>
        <v>1070.4295592362798</v>
      </c>
      <c r="AP24" s="71">
        <f>AP25+AP31+AP38+AP56+AP57</f>
        <v>1173.5607143866243</v>
      </c>
      <c r="AQ24" s="45" t="s">
        <v>33</v>
      </c>
      <c r="AR24" s="1"/>
      <c r="AS24" s="1"/>
    </row>
    <row r="25" spans="1:45" s="10" customFormat="1">
      <c r="A25" s="29" t="s">
        <v>46</v>
      </c>
      <c r="B25" s="30" t="s">
        <v>47</v>
      </c>
      <c r="C25" s="67" t="s">
        <v>83</v>
      </c>
      <c r="D25" s="67" t="s">
        <v>33</v>
      </c>
      <c r="E25" s="119" t="s">
        <v>33</v>
      </c>
      <c r="F25" s="85" t="s">
        <v>33</v>
      </c>
      <c r="G25" s="74" t="s">
        <v>33</v>
      </c>
      <c r="H25" s="22" t="s">
        <v>33</v>
      </c>
      <c r="I25" s="22" t="s">
        <v>33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f>U25</f>
        <v>0</v>
      </c>
      <c r="W25" s="31">
        <v>0</v>
      </c>
      <c r="X25" s="31">
        <f>W25</f>
        <v>0</v>
      </c>
      <c r="Y25" s="31">
        <v>0</v>
      </c>
      <c r="Z25" s="31">
        <f>Y25</f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86">
        <v>0</v>
      </c>
      <c r="AL25" s="31">
        <v>0</v>
      </c>
      <c r="AM25" s="31">
        <v>0</v>
      </c>
      <c r="AN25" s="31" t="s">
        <v>33</v>
      </c>
      <c r="AO25" s="31">
        <f t="shared" ref="AO25:AO37" si="15">K25</f>
        <v>0</v>
      </c>
      <c r="AP25" s="31">
        <f t="shared" ref="AP25:AP37" si="16">P25</f>
        <v>0</v>
      </c>
      <c r="AQ25" s="46" t="s">
        <v>33</v>
      </c>
      <c r="AR25" s="1"/>
      <c r="AS25" s="1"/>
    </row>
    <row r="26" spans="1:45" s="52" customFormat="1" ht="15.75" customHeight="1" outlineLevel="1">
      <c r="A26" s="29" t="s">
        <v>48</v>
      </c>
      <c r="B26" s="30" t="s">
        <v>49</v>
      </c>
      <c r="C26" s="22" t="s">
        <v>83</v>
      </c>
      <c r="D26" s="22" t="s">
        <v>33</v>
      </c>
      <c r="E26" s="22" t="s">
        <v>33</v>
      </c>
      <c r="F26" s="22" t="s">
        <v>33</v>
      </c>
      <c r="G26" s="22" t="s">
        <v>33</v>
      </c>
      <c r="H26" s="22" t="s">
        <v>33</v>
      </c>
      <c r="I26" s="22" t="s">
        <v>33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f t="shared" ref="V26:V37" si="17">U26</f>
        <v>0</v>
      </c>
      <c r="W26" s="31">
        <v>0</v>
      </c>
      <c r="X26" s="31">
        <f t="shared" ref="X26:X37" si="18">W26</f>
        <v>0</v>
      </c>
      <c r="Y26" s="31">
        <v>0</v>
      </c>
      <c r="Z26" s="31">
        <f t="shared" ref="Z26:Z37" si="19">Y26</f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  <c r="AI26" s="31">
        <v>0</v>
      </c>
      <c r="AJ26" s="31">
        <v>0</v>
      </c>
      <c r="AK26" s="86">
        <v>0</v>
      </c>
      <c r="AL26" s="31">
        <v>0</v>
      </c>
      <c r="AM26" s="31">
        <v>0</v>
      </c>
      <c r="AN26" s="31" t="s">
        <v>33</v>
      </c>
      <c r="AO26" s="31">
        <f t="shared" si="15"/>
        <v>0</v>
      </c>
      <c r="AP26" s="31">
        <f t="shared" si="16"/>
        <v>0</v>
      </c>
      <c r="AQ26" s="45" t="s">
        <v>33</v>
      </c>
      <c r="AR26" s="51"/>
      <c r="AS26" s="51"/>
    </row>
    <row r="27" spans="1:45" ht="31.5" customHeight="1" outlineLevel="1">
      <c r="A27" s="33" t="s">
        <v>50</v>
      </c>
      <c r="B27" s="50" t="s">
        <v>51</v>
      </c>
      <c r="C27" s="67" t="s">
        <v>83</v>
      </c>
      <c r="D27" s="67" t="s">
        <v>33</v>
      </c>
      <c r="E27" s="119" t="s">
        <v>33</v>
      </c>
      <c r="F27" s="85" t="s">
        <v>33</v>
      </c>
      <c r="G27" s="74" t="s">
        <v>33</v>
      </c>
      <c r="H27" s="22" t="s">
        <v>33</v>
      </c>
      <c r="I27" s="22" t="s">
        <v>33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f t="shared" si="17"/>
        <v>0</v>
      </c>
      <c r="W27" s="31">
        <v>0</v>
      </c>
      <c r="X27" s="31">
        <f t="shared" si="18"/>
        <v>0</v>
      </c>
      <c r="Y27" s="31">
        <v>0</v>
      </c>
      <c r="Z27" s="31">
        <f t="shared" si="19"/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86">
        <v>0</v>
      </c>
      <c r="AL27" s="31">
        <v>0</v>
      </c>
      <c r="AM27" s="31">
        <v>0</v>
      </c>
      <c r="AN27" s="63" t="s">
        <v>33</v>
      </c>
      <c r="AO27" s="31">
        <f t="shared" si="15"/>
        <v>0</v>
      </c>
      <c r="AP27" s="31">
        <f t="shared" si="16"/>
        <v>0</v>
      </c>
      <c r="AQ27" s="46" t="s">
        <v>33</v>
      </c>
      <c r="AR27" s="6"/>
      <c r="AS27" s="6"/>
    </row>
    <row r="28" spans="1:45" ht="31.5" customHeight="1" outlineLevel="1">
      <c r="A28" s="33" t="s">
        <v>52</v>
      </c>
      <c r="B28" s="50" t="s">
        <v>53</v>
      </c>
      <c r="C28" s="67" t="s">
        <v>83</v>
      </c>
      <c r="D28" s="67" t="s">
        <v>33</v>
      </c>
      <c r="E28" s="119" t="s">
        <v>33</v>
      </c>
      <c r="F28" s="85" t="s">
        <v>33</v>
      </c>
      <c r="G28" s="74" t="s">
        <v>33</v>
      </c>
      <c r="H28" s="22" t="s">
        <v>33</v>
      </c>
      <c r="I28" s="22" t="s">
        <v>33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f t="shared" si="17"/>
        <v>0</v>
      </c>
      <c r="W28" s="31">
        <v>0</v>
      </c>
      <c r="X28" s="31">
        <f t="shared" si="18"/>
        <v>0</v>
      </c>
      <c r="Y28" s="31">
        <v>0</v>
      </c>
      <c r="Z28" s="31">
        <f t="shared" si="19"/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86">
        <v>0</v>
      </c>
      <c r="AL28" s="31">
        <v>0</v>
      </c>
      <c r="AM28" s="31">
        <v>0</v>
      </c>
      <c r="AN28" s="63" t="s">
        <v>33</v>
      </c>
      <c r="AO28" s="31">
        <f t="shared" si="15"/>
        <v>0</v>
      </c>
      <c r="AP28" s="31">
        <f t="shared" si="16"/>
        <v>0</v>
      </c>
      <c r="AQ28" s="46" t="s">
        <v>33</v>
      </c>
      <c r="AR28" s="6"/>
      <c r="AS28" s="6"/>
    </row>
    <row r="29" spans="1:45" s="10" customFormat="1" ht="31.5" customHeight="1" outlineLevel="1">
      <c r="A29" s="29" t="s">
        <v>54</v>
      </c>
      <c r="B29" s="30" t="s">
        <v>55</v>
      </c>
      <c r="C29" s="22" t="s">
        <v>83</v>
      </c>
      <c r="D29" s="22" t="s">
        <v>33</v>
      </c>
      <c r="E29" s="22" t="s">
        <v>33</v>
      </c>
      <c r="F29" s="22" t="s">
        <v>33</v>
      </c>
      <c r="G29" s="22" t="s">
        <v>33</v>
      </c>
      <c r="H29" s="22" t="s">
        <v>33</v>
      </c>
      <c r="I29" s="22" t="s">
        <v>33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f t="shared" si="17"/>
        <v>0</v>
      </c>
      <c r="W29" s="31">
        <v>0</v>
      </c>
      <c r="X29" s="31">
        <f t="shared" si="18"/>
        <v>0</v>
      </c>
      <c r="Y29" s="31">
        <v>0</v>
      </c>
      <c r="Z29" s="31">
        <f t="shared" si="19"/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86">
        <v>0</v>
      </c>
      <c r="AL29" s="31">
        <v>0</v>
      </c>
      <c r="AM29" s="31">
        <v>0</v>
      </c>
      <c r="AN29" s="63" t="s">
        <v>33</v>
      </c>
      <c r="AO29" s="31">
        <f t="shared" si="15"/>
        <v>0</v>
      </c>
      <c r="AP29" s="31">
        <f t="shared" si="16"/>
        <v>0</v>
      </c>
      <c r="AQ29" s="45" t="s">
        <v>33</v>
      </c>
      <c r="AR29" s="1"/>
      <c r="AS29" s="1"/>
    </row>
    <row r="30" spans="1:45" s="10" customFormat="1" ht="31.5" customHeight="1" outlineLevel="1">
      <c r="A30" s="29" t="s">
        <v>56</v>
      </c>
      <c r="B30" s="30" t="s">
        <v>57</v>
      </c>
      <c r="C30" s="22" t="s">
        <v>83</v>
      </c>
      <c r="D30" s="22" t="s">
        <v>33</v>
      </c>
      <c r="E30" s="22" t="s">
        <v>33</v>
      </c>
      <c r="F30" s="22" t="s">
        <v>33</v>
      </c>
      <c r="G30" s="22" t="s">
        <v>33</v>
      </c>
      <c r="H30" s="22" t="s">
        <v>33</v>
      </c>
      <c r="I30" s="22" t="s">
        <v>33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f t="shared" si="17"/>
        <v>0</v>
      </c>
      <c r="W30" s="31">
        <v>0</v>
      </c>
      <c r="X30" s="31">
        <f t="shared" si="18"/>
        <v>0</v>
      </c>
      <c r="Y30" s="31">
        <v>0</v>
      </c>
      <c r="Z30" s="31">
        <f t="shared" si="19"/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86">
        <v>0</v>
      </c>
      <c r="AL30" s="31">
        <v>0</v>
      </c>
      <c r="AM30" s="31">
        <v>0</v>
      </c>
      <c r="AN30" s="63" t="s">
        <v>33</v>
      </c>
      <c r="AO30" s="31">
        <f t="shared" si="15"/>
        <v>0</v>
      </c>
      <c r="AP30" s="31">
        <f t="shared" si="16"/>
        <v>0</v>
      </c>
      <c r="AQ30" s="45" t="s">
        <v>33</v>
      </c>
      <c r="AR30" s="1"/>
      <c r="AS30" s="1"/>
    </row>
    <row r="31" spans="1:45" s="10" customFormat="1" ht="31.5">
      <c r="A31" s="29" t="s">
        <v>58</v>
      </c>
      <c r="B31" s="30" t="s">
        <v>59</v>
      </c>
      <c r="C31" s="22" t="s">
        <v>83</v>
      </c>
      <c r="D31" s="67" t="s">
        <v>33</v>
      </c>
      <c r="E31" s="119" t="s">
        <v>33</v>
      </c>
      <c r="F31" s="85" t="s">
        <v>33</v>
      </c>
      <c r="G31" s="74" t="s">
        <v>33</v>
      </c>
      <c r="H31" s="22" t="s">
        <v>33</v>
      </c>
      <c r="I31" s="22" t="s">
        <v>33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f t="shared" si="17"/>
        <v>0</v>
      </c>
      <c r="W31" s="31">
        <v>0</v>
      </c>
      <c r="X31" s="31">
        <f t="shared" si="18"/>
        <v>0</v>
      </c>
      <c r="Y31" s="31">
        <v>0</v>
      </c>
      <c r="Z31" s="31">
        <f t="shared" si="19"/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86">
        <v>0</v>
      </c>
      <c r="AL31" s="31">
        <v>0</v>
      </c>
      <c r="AM31" s="31">
        <v>0</v>
      </c>
      <c r="AN31" s="63" t="s">
        <v>33</v>
      </c>
      <c r="AO31" s="31">
        <f t="shared" si="15"/>
        <v>0</v>
      </c>
      <c r="AP31" s="31">
        <f t="shared" si="16"/>
        <v>0</v>
      </c>
      <c r="AQ31" s="46" t="s">
        <v>33</v>
      </c>
      <c r="AR31" s="1"/>
      <c r="AS31" s="1"/>
    </row>
    <row r="32" spans="1:45" s="10" customFormat="1" ht="31.5" customHeight="1" outlineLevel="1">
      <c r="A32" s="29" t="s">
        <v>60</v>
      </c>
      <c r="B32" s="30" t="s">
        <v>61</v>
      </c>
      <c r="C32" s="22" t="s">
        <v>83</v>
      </c>
      <c r="D32" s="22" t="s">
        <v>33</v>
      </c>
      <c r="E32" s="22" t="s">
        <v>33</v>
      </c>
      <c r="F32" s="22" t="s">
        <v>33</v>
      </c>
      <c r="G32" s="22" t="s">
        <v>33</v>
      </c>
      <c r="H32" s="22" t="s">
        <v>33</v>
      </c>
      <c r="I32" s="22" t="s">
        <v>33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f t="shared" si="17"/>
        <v>0</v>
      </c>
      <c r="W32" s="31">
        <v>0</v>
      </c>
      <c r="X32" s="31">
        <f t="shared" si="18"/>
        <v>0</v>
      </c>
      <c r="Y32" s="31">
        <v>0</v>
      </c>
      <c r="Z32" s="31">
        <f t="shared" si="19"/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86">
        <v>0</v>
      </c>
      <c r="AL32" s="31">
        <v>0</v>
      </c>
      <c r="AM32" s="31">
        <v>0</v>
      </c>
      <c r="AN32" s="63" t="s">
        <v>33</v>
      </c>
      <c r="AO32" s="31">
        <f t="shared" si="15"/>
        <v>0</v>
      </c>
      <c r="AP32" s="31">
        <f t="shared" si="16"/>
        <v>0</v>
      </c>
      <c r="AQ32" s="45" t="s">
        <v>33</v>
      </c>
      <c r="AR32" s="1"/>
      <c r="AS32" s="1"/>
    </row>
    <row r="33" spans="1:45" ht="47.25" customHeight="1" outlineLevel="1">
      <c r="A33" s="33" t="s">
        <v>62</v>
      </c>
      <c r="B33" s="50" t="s">
        <v>63</v>
      </c>
      <c r="C33" s="67" t="s">
        <v>83</v>
      </c>
      <c r="D33" s="67" t="s">
        <v>33</v>
      </c>
      <c r="E33" s="119" t="s">
        <v>33</v>
      </c>
      <c r="F33" s="85" t="s">
        <v>33</v>
      </c>
      <c r="G33" s="74" t="s">
        <v>33</v>
      </c>
      <c r="H33" s="22" t="s">
        <v>33</v>
      </c>
      <c r="I33" s="22" t="s">
        <v>33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f t="shared" si="17"/>
        <v>0</v>
      </c>
      <c r="W33" s="31">
        <v>0</v>
      </c>
      <c r="X33" s="31">
        <f t="shared" si="18"/>
        <v>0</v>
      </c>
      <c r="Y33" s="31">
        <v>0</v>
      </c>
      <c r="Z33" s="31">
        <f t="shared" si="19"/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86">
        <v>0</v>
      </c>
      <c r="AL33" s="31">
        <v>0</v>
      </c>
      <c r="AM33" s="31">
        <v>0</v>
      </c>
      <c r="AN33" s="63" t="s">
        <v>33</v>
      </c>
      <c r="AO33" s="31">
        <f t="shared" si="15"/>
        <v>0</v>
      </c>
      <c r="AP33" s="31">
        <f t="shared" si="16"/>
        <v>0</v>
      </c>
      <c r="AQ33" s="46" t="s">
        <v>33</v>
      </c>
      <c r="AR33" s="6"/>
      <c r="AS33" s="6"/>
    </row>
    <row r="34" spans="1:45" ht="31.5" customHeight="1" outlineLevel="1">
      <c r="A34" s="33" t="s">
        <v>64</v>
      </c>
      <c r="B34" s="50" t="s">
        <v>65</v>
      </c>
      <c r="C34" s="67" t="s">
        <v>83</v>
      </c>
      <c r="D34" s="67" t="s">
        <v>33</v>
      </c>
      <c r="E34" s="119" t="s">
        <v>33</v>
      </c>
      <c r="F34" s="85" t="s">
        <v>33</v>
      </c>
      <c r="G34" s="74" t="s">
        <v>33</v>
      </c>
      <c r="H34" s="22" t="s">
        <v>33</v>
      </c>
      <c r="I34" s="22" t="s">
        <v>33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f t="shared" si="17"/>
        <v>0</v>
      </c>
      <c r="W34" s="31">
        <v>0</v>
      </c>
      <c r="X34" s="31">
        <f t="shared" si="18"/>
        <v>0</v>
      </c>
      <c r="Y34" s="31">
        <v>0</v>
      </c>
      <c r="Z34" s="31">
        <f t="shared" si="19"/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86">
        <v>0</v>
      </c>
      <c r="AL34" s="31">
        <v>0</v>
      </c>
      <c r="AM34" s="31">
        <v>0</v>
      </c>
      <c r="AN34" s="63" t="s">
        <v>33</v>
      </c>
      <c r="AO34" s="31">
        <f t="shared" si="15"/>
        <v>0</v>
      </c>
      <c r="AP34" s="31">
        <f t="shared" si="16"/>
        <v>0</v>
      </c>
      <c r="AQ34" s="46" t="s">
        <v>33</v>
      </c>
      <c r="AR34" s="6"/>
      <c r="AS34" s="6"/>
    </row>
    <row r="35" spans="1:45" s="10" customFormat="1" ht="31.5" customHeight="1" outlineLevel="1">
      <c r="A35" s="29" t="s">
        <v>66</v>
      </c>
      <c r="B35" s="30" t="s">
        <v>67</v>
      </c>
      <c r="C35" s="22" t="s">
        <v>83</v>
      </c>
      <c r="D35" s="22" t="s">
        <v>33</v>
      </c>
      <c r="E35" s="22" t="s">
        <v>33</v>
      </c>
      <c r="F35" s="22" t="s">
        <v>33</v>
      </c>
      <c r="G35" s="22" t="s">
        <v>33</v>
      </c>
      <c r="H35" s="22" t="s">
        <v>33</v>
      </c>
      <c r="I35" s="22" t="s">
        <v>33</v>
      </c>
      <c r="J35" s="31">
        <v>0</v>
      </c>
      <c r="K35" s="31">
        <v>0</v>
      </c>
      <c r="L35" s="31">
        <f>L36+L37+L38+L58</f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f t="shared" si="17"/>
        <v>0</v>
      </c>
      <c r="W35" s="31">
        <v>0</v>
      </c>
      <c r="X35" s="31">
        <f t="shared" si="18"/>
        <v>0</v>
      </c>
      <c r="Y35" s="31">
        <v>0</v>
      </c>
      <c r="Z35" s="31">
        <f t="shared" si="19"/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86">
        <v>0</v>
      </c>
      <c r="AL35" s="31">
        <v>0</v>
      </c>
      <c r="AM35" s="31">
        <v>0</v>
      </c>
      <c r="AN35" s="63" t="s">
        <v>33</v>
      </c>
      <c r="AO35" s="31">
        <f t="shared" si="15"/>
        <v>0</v>
      </c>
      <c r="AP35" s="31">
        <f t="shared" si="16"/>
        <v>0</v>
      </c>
      <c r="AQ35" s="45" t="s">
        <v>33</v>
      </c>
      <c r="AR35" s="1"/>
      <c r="AS35" s="1"/>
    </row>
    <row r="36" spans="1:45" s="10" customFormat="1" ht="31.5" customHeight="1">
      <c r="A36" s="29" t="s">
        <v>68</v>
      </c>
      <c r="B36" s="30" t="s">
        <v>69</v>
      </c>
      <c r="C36" s="22" t="s">
        <v>83</v>
      </c>
      <c r="D36" s="22" t="s">
        <v>33</v>
      </c>
      <c r="E36" s="22" t="s">
        <v>33</v>
      </c>
      <c r="F36" s="22" t="s">
        <v>33</v>
      </c>
      <c r="G36" s="22" t="s">
        <v>33</v>
      </c>
      <c r="H36" s="22" t="s">
        <v>33</v>
      </c>
      <c r="I36" s="22" t="s">
        <v>33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f t="shared" si="17"/>
        <v>0</v>
      </c>
      <c r="W36" s="31">
        <v>0</v>
      </c>
      <c r="X36" s="31">
        <f t="shared" si="18"/>
        <v>0</v>
      </c>
      <c r="Y36" s="31">
        <v>0</v>
      </c>
      <c r="Z36" s="31">
        <f t="shared" si="19"/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86">
        <v>0</v>
      </c>
      <c r="AL36" s="31">
        <v>0</v>
      </c>
      <c r="AM36" s="31">
        <v>0</v>
      </c>
      <c r="AN36" s="63" t="s">
        <v>33</v>
      </c>
      <c r="AO36" s="31">
        <f t="shared" si="15"/>
        <v>0</v>
      </c>
      <c r="AP36" s="31">
        <f t="shared" si="16"/>
        <v>0</v>
      </c>
      <c r="AQ36" s="45" t="s">
        <v>33</v>
      </c>
      <c r="AR36" s="1"/>
      <c r="AS36" s="1"/>
    </row>
    <row r="37" spans="1:45" s="10" customFormat="1" ht="15.75" customHeight="1">
      <c r="A37" s="29" t="s">
        <v>253</v>
      </c>
      <c r="B37" s="30" t="s">
        <v>70</v>
      </c>
      <c r="C37" s="22" t="s">
        <v>83</v>
      </c>
      <c r="D37" s="22" t="s">
        <v>33</v>
      </c>
      <c r="E37" s="22" t="s">
        <v>33</v>
      </c>
      <c r="F37" s="22" t="s">
        <v>33</v>
      </c>
      <c r="G37" s="22" t="s">
        <v>33</v>
      </c>
      <c r="H37" s="22" t="s">
        <v>33</v>
      </c>
      <c r="I37" s="22" t="s">
        <v>33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f t="shared" si="17"/>
        <v>0</v>
      </c>
      <c r="W37" s="31">
        <v>0</v>
      </c>
      <c r="X37" s="31">
        <f t="shared" si="18"/>
        <v>0</v>
      </c>
      <c r="Y37" s="31">
        <v>0</v>
      </c>
      <c r="Z37" s="31">
        <f t="shared" si="19"/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86">
        <v>0</v>
      </c>
      <c r="AL37" s="31">
        <v>0</v>
      </c>
      <c r="AM37" s="31">
        <v>0</v>
      </c>
      <c r="AN37" s="63" t="s">
        <v>33</v>
      </c>
      <c r="AO37" s="31">
        <f t="shared" si="15"/>
        <v>0</v>
      </c>
      <c r="AP37" s="31">
        <f t="shared" si="16"/>
        <v>0</v>
      </c>
      <c r="AQ37" s="45" t="s">
        <v>33</v>
      </c>
      <c r="AR37" s="1"/>
      <c r="AS37" s="1"/>
    </row>
    <row r="38" spans="1:45" s="10" customFormat="1" ht="31.5">
      <c r="A38" s="29" t="s">
        <v>71</v>
      </c>
      <c r="B38" s="30" t="s">
        <v>72</v>
      </c>
      <c r="C38" s="22" t="s">
        <v>83</v>
      </c>
      <c r="D38" s="22" t="s">
        <v>33</v>
      </c>
      <c r="E38" s="22" t="s">
        <v>33</v>
      </c>
      <c r="F38" s="22" t="s">
        <v>33</v>
      </c>
      <c r="G38" s="22" t="s">
        <v>33</v>
      </c>
      <c r="H38" s="22" t="s">
        <v>33</v>
      </c>
      <c r="I38" s="22" t="s">
        <v>33</v>
      </c>
      <c r="J38" s="31">
        <f>J39+J40+J41+J42</f>
        <v>0</v>
      </c>
      <c r="K38" s="31">
        <f>K39+K40+K41+K42</f>
        <v>44.139886955364126</v>
      </c>
      <c r="L38" s="31">
        <f t="shared" ref="L38:AM38" si="20">L39+L40+L41+L42</f>
        <v>0</v>
      </c>
      <c r="M38" s="31">
        <f t="shared" si="20"/>
        <v>0</v>
      </c>
      <c r="N38" s="31">
        <f t="shared" si="20"/>
        <v>0</v>
      </c>
      <c r="O38" s="31">
        <f t="shared" si="20"/>
        <v>44.139886955364126</v>
      </c>
      <c r="P38" s="31">
        <f t="shared" si="20"/>
        <v>95.66709140163735</v>
      </c>
      <c r="Q38" s="31">
        <f t="shared" si="20"/>
        <v>0</v>
      </c>
      <c r="R38" s="31">
        <f t="shared" si="20"/>
        <v>0</v>
      </c>
      <c r="S38" s="31">
        <f t="shared" si="20"/>
        <v>0</v>
      </c>
      <c r="T38" s="31">
        <f t="shared" si="20"/>
        <v>95.66709140163735</v>
      </c>
      <c r="U38" s="31">
        <f t="shared" si="20"/>
        <v>44.139886955364126</v>
      </c>
      <c r="V38" s="31">
        <f t="shared" si="20"/>
        <v>44.139886955364126</v>
      </c>
      <c r="W38" s="31">
        <f t="shared" si="20"/>
        <v>6.5342869553641236</v>
      </c>
      <c r="X38" s="31">
        <f t="shared" si="20"/>
        <v>6.5342869553641236</v>
      </c>
      <c r="Y38" s="31">
        <f t="shared" si="20"/>
        <v>82.542914201637359</v>
      </c>
      <c r="Z38" s="31">
        <f t="shared" si="20"/>
        <v>82.542914201637359</v>
      </c>
      <c r="AA38" s="31">
        <f t="shared" si="20"/>
        <v>37.605599999999995</v>
      </c>
      <c r="AB38" s="31">
        <f t="shared" si="20"/>
        <v>13.1241772</v>
      </c>
      <c r="AC38" s="31">
        <f t="shared" si="20"/>
        <v>6.5342869553641236</v>
      </c>
      <c r="AD38" s="31">
        <f t="shared" si="20"/>
        <v>64.235658351895367</v>
      </c>
      <c r="AE38" s="31">
        <f t="shared" si="20"/>
        <v>0</v>
      </c>
      <c r="AF38" s="31">
        <f t="shared" si="20"/>
        <v>4.0998312646511899</v>
      </c>
      <c r="AG38" s="31">
        <f t="shared" si="20"/>
        <v>0</v>
      </c>
      <c r="AH38" s="31">
        <f t="shared" si="20"/>
        <v>3.6833671617563284</v>
      </c>
      <c r="AI38" s="31">
        <f t="shared" si="20"/>
        <v>0</v>
      </c>
      <c r="AJ38" s="31">
        <f t="shared" si="20"/>
        <v>3.3574044406777044</v>
      </c>
      <c r="AK38" s="31">
        <f t="shared" si="20"/>
        <v>0</v>
      </c>
      <c r="AL38" s="31">
        <f t="shared" si="20"/>
        <v>3.5058318660896033</v>
      </c>
      <c r="AM38" s="31">
        <f t="shared" si="20"/>
        <v>3.6608211165671647</v>
      </c>
      <c r="AN38" s="63" t="s">
        <v>33</v>
      </c>
      <c r="AO38" s="31">
        <f t="shared" ref="AO38" si="21">AO39+AO40+AO41+AO42</f>
        <v>10.195108071931289</v>
      </c>
      <c r="AP38" s="31">
        <f t="shared" ref="AP38" si="22">AP39+AP40+AP41+AP42</f>
        <v>82.542914201637359</v>
      </c>
      <c r="AQ38" s="45" t="s">
        <v>33</v>
      </c>
      <c r="AR38" s="1"/>
      <c r="AS38" s="1"/>
    </row>
    <row r="39" spans="1:45" s="10" customFormat="1" ht="31.5" customHeight="1">
      <c r="A39" s="29" t="s">
        <v>73</v>
      </c>
      <c r="B39" s="30" t="s">
        <v>74</v>
      </c>
      <c r="C39" s="22" t="s">
        <v>83</v>
      </c>
      <c r="D39" s="22" t="s">
        <v>33</v>
      </c>
      <c r="E39" s="22" t="s">
        <v>33</v>
      </c>
      <c r="F39" s="22" t="s">
        <v>33</v>
      </c>
      <c r="G39" s="22" t="s">
        <v>33</v>
      </c>
      <c r="H39" s="22" t="s">
        <v>33</v>
      </c>
      <c r="I39" s="22" t="s">
        <v>33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86">
        <v>0</v>
      </c>
      <c r="AL39" s="31">
        <v>0</v>
      </c>
      <c r="AM39" s="31">
        <v>0</v>
      </c>
      <c r="AN39" s="63" t="s">
        <v>33</v>
      </c>
      <c r="AO39" s="31">
        <v>0</v>
      </c>
      <c r="AP39" s="31">
        <v>0</v>
      </c>
      <c r="AQ39" s="45" t="s">
        <v>33</v>
      </c>
      <c r="AR39" s="1"/>
      <c r="AS39" s="1"/>
    </row>
    <row r="40" spans="1:45" s="10" customFormat="1" ht="31.5" customHeight="1">
      <c r="A40" s="29" t="s">
        <v>75</v>
      </c>
      <c r="B40" s="30" t="s">
        <v>76</v>
      </c>
      <c r="C40" s="22" t="s">
        <v>83</v>
      </c>
      <c r="D40" s="22" t="s">
        <v>33</v>
      </c>
      <c r="E40" s="22" t="s">
        <v>33</v>
      </c>
      <c r="F40" s="22" t="s">
        <v>33</v>
      </c>
      <c r="G40" s="22" t="s">
        <v>33</v>
      </c>
      <c r="H40" s="22" t="s">
        <v>33</v>
      </c>
      <c r="I40" s="22" t="s">
        <v>33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86">
        <v>0</v>
      </c>
      <c r="AL40" s="31">
        <v>0</v>
      </c>
      <c r="AM40" s="31">
        <v>0</v>
      </c>
      <c r="AN40" s="63" t="s">
        <v>33</v>
      </c>
      <c r="AO40" s="31">
        <v>0</v>
      </c>
      <c r="AP40" s="31">
        <v>0</v>
      </c>
      <c r="AQ40" s="45" t="s">
        <v>33</v>
      </c>
      <c r="AR40" s="1"/>
      <c r="AS40" s="1"/>
    </row>
    <row r="41" spans="1:45" s="10" customFormat="1" ht="31.5" customHeight="1">
      <c r="A41" s="29" t="s">
        <v>77</v>
      </c>
      <c r="B41" s="30" t="s">
        <v>78</v>
      </c>
      <c r="C41" s="22" t="s">
        <v>83</v>
      </c>
      <c r="D41" s="22" t="s">
        <v>33</v>
      </c>
      <c r="E41" s="22" t="s">
        <v>33</v>
      </c>
      <c r="F41" s="22" t="s">
        <v>33</v>
      </c>
      <c r="G41" s="22" t="s">
        <v>33</v>
      </c>
      <c r="H41" s="22" t="s">
        <v>33</v>
      </c>
      <c r="I41" s="22" t="s">
        <v>33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86">
        <v>0</v>
      </c>
      <c r="AL41" s="31">
        <v>0</v>
      </c>
      <c r="AM41" s="31">
        <v>0</v>
      </c>
      <c r="AN41" s="63" t="s">
        <v>33</v>
      </c>
      <c r="AO41" s="31">
        <v>0</v>
      </c>
      <c r="AP41" s="31">
        <v>0</v>
      </c>
      <c r="AQ41" s="45" t="s">
        <v>33</v>
      </c>
      <c r="AR41" s="1"/>
      <c r="AS41" s="1"/>
    </row>
    <row r="42" spans="1:45" s="10" customFormat="1" ht="31.5">
      <c r="A42" s="29" t="s">
        <v>79</v>
      </c>
      <c r="B42" s="30" t="s">
        <v>80</v>
      </c>
      <c r="C42" s="22" t="s">
        <v>83</v>
      </c>
      <c r="D42" s="22" t="s">
        <v>103</v>
      </c>
      <c r="E42" s="22">
        <v>2024</v>
      </c>
      <c r="F42" s="22">
        <v>2025</v>
      </c>
      <c r="G42" s="22">
        <v>2030</v>
      </c>
      <c r="H42" s="22" t="s">
        <v>33</v>
      </c>
      <c r="I42" s="22" t="s">
        <v>33</v>
      </c>
      <c r="J42" s="31">
        <f t="shared" ref="J42:AM42" si="23">SUM(J43:J55)</f>
        <v>0</v>
      </c>
      <c r="K42" s="31">
        <f t="shared" si="23"/>
        <v>44.139886955364126</v>
      </c>
      <c r="L42" s="31">
        <f t="shared" si="23"/>
        <v>0</v>
      </c>
      <c r="M42" s="31">
        <f t="shared" si="23"/>
        <v>0</v>
      </c>
      <c r="N42" s="31">
        <f t="shared" si="23"/>
        <v>0</v>
      </c>
      <c r="O42" s="31">
        <f t="shared" si="23"/>
        <v>44.139886955364126</v>
      </c>
      <c r="P42" s="31">
        <f t="shared" si="23"/>
        <v>95.66709140163735</v>
      </c>
      <c r="Q42" s="31">
        <f t="shared" si="23"/>
        <v>0</v>
      </c>
      <c r="R42" s="31">
        <f t="shared" si="23"/>
        <v>0</v>
      </c>
      <c r="S42" s="31">
        <f t="shared" si="23"/>
        <v>0</v>
      </c>
      <c r="T42" s="31">
        <f t="shared" si="23"/>
        <v>95.66709140163735</v>
      </c>
      <c r="U42" s="31">
        <f t="shared" si="23"/>
        <v>44.139886955364126</v>
      </c>
      <c r="V42" s="31">
        <f t="shared" si="23"/>
        <v>44.139886955364126</v>
      </c>
      <c r="W42" s="31">
        <f t="shared" si="23"/>
        <v>6.5342869553641236</v>
      </c>
      <c r="X42" s="31">
        <f t="shared" si="23"/>
        <v>6.5342869553641236</v>
      </c>
      <c r="Y42" s="31">
        <f t="shared" si="23"/>
        <v>82.542914201637359</v>
      </c>
      <c r="Z42" s="31">
        <f t="shared" si="23"/>
        <v>82.542914201637359</v>
      </c>
      <c r="AA42" s="31">
        <f t="shared" si="23"/>
        <v>37.605599999999995</v>
      </c>
      <c r="AB42" s="31">
        <f t="shared" si="23"/>
        <v>13.1241772</v>
      </c>
      <c r="AC42" s="31">
        <f t="shared" si="23"/>
        <v>6.5342869553641236</v>
      </c>
      <c r="AD42" s="31">
        <f t="shared" si="23"/>
        <v>64.235658351895367</v>
      </c>
      <c r="AE42" s="31">
        <f t="shared" si="23"/>
        <v>0</v>
      </c>
      <c r="AF42" s="31">
        <f t="shared" si="23"/>
        <v>4.0998312646511899</v>
      </c>
      <c r="AG42" s="31">
        <f t="shared" si="23"/>
        <v>0</v>
      </c>
      <c r="AH42" s="31">
        <f t="shared" si="23"/>
        <v>3.6833671617563284</v>
      </c>
      <c r="AI42" s="31">
        <f t="shared" si="23"/>
        <v>0</v>
      </c>
      <c r="AJ42" s="31">
        <f t="shared" si="23"/>
        <v>3.3574044406777044</v>
      </c>
      <c r="AK42" s="31">
        <f t="shared" si="23"/>
        <v>0</v>
      </c>
      <c r="AL42" s="31">
        <f t="shared" si="23"/>
        <v>3.5058318660896033</v>
      </c>
      <c r="AM42" s="31">
        <f t="shared" si="23"/>
        <v>3.6608211165671647</v>
      </c>
      <c r="AN42" s="63" t="s">
        <v>33</v>
      </c>
      <c r="AO42" s="31">
        <f>SUM(AO43:AO55)</f>
        <v>10.195108071931289</v>
      </c>
      <c r="AP42" s="31">
        <f>SUM(AP43:AP55)</f>
        <v>82.542914201637359</v>
      </c>
      <c r="AQ42" s="45" t="s">
        <v>33</v>
      </c>
      <c r="AR42" s="1"/>
      <c r="AS42" s="1"/>
    </row>
    <row r="43" spans="1:45" s="88" customFormat="1" ht="31.5">
      <c r="A43" s="99" t="s">
        <v>79</v>
      </c>
      <c r="B43" s="78" t="s">
        <v>179</v>
      </c>
      <c r="C43" s="97" t="s">
        <v>188</v>
      </c>
      <c r="D43" s="96" t="s">
        <v>34</v>
      </c>
      <c r="E43" s="119">
        <v>2024</v>
      </c>
      <c r="F43" s="96">
        <v>2025</v>
      </c>
      <c r="G43" s="96">
        <v>2025</v>
      </c>
      <c r="H43" s="81" t="s">
        <v>33</v>
      </c>
      <c r="I43" s="81" t="s">
        <v>33</v>
      </c>
      <c r="J43" s="87">
        <v>0</v>
      </c>
      <c r="K43" s="87">
        <f t="shared" ref="K43:K46" si="24">L43+M43+N43+O43</f>
        <v>3.1942869553641229</v>
      </c>
      <c r="L43" s="87">
        <v>0</v>
      </c>
      <c r="M43" s="87">
        <v>0</v>
      </c>
      <c r="N43" s="87">
        <v>0</v>
      </c>
      <c r="O43" s="87">
        <f t="shared" ref="O43:O46" si="25">J43+V43</f>
        <v>3.1942869553641229</v>
      </c>
      <c r="P43" s="87">
        <f t="shared" ref="P43:P46" si="26">T43</f>
        <v>2.8123702307629097</v>
      </c>
      <c r="Q43" s="87">
        <v>0</v>
      </c>
      <c r="R43" s="87">
        <v>0</v>
      </c>
      <c r="S43" s="87">
        <v>0</v>
      </c>
      <c r="T43" s="87">
        <f t="shared" ref="T43:T46" si="27">Y43+J43+AB43</f>
        <v>2.8123702307629097</v>
      </c>
      <c r="U43" s="87">
        <f t="shared" ref="U43:U46" si="28">V43</f>
        <v>3.1942869553641229</v>
      </c>
      <c r="V43" s="87">
        <f t="shared" ref="V43:V46" si="29">AA43+AC43+AE43+AG43+AI43+AK43</f>
        <v>3.1942869553641229</v>
      </c>
      <c r="W43" s="87">
        <f t="shared" ref="W43:W46" si="30">X43</f>
        <v>1.6342869553641228</v>
      </c>
      <c r="X43" s="87">
        <f t="shared" ref="X43:X46" si="31">V43-AA43</f>
        <v>1.6342869553641228</v>
      </c>
      <c r="Y43" s="87">
        <f t="shared" ref="Y43:Y46" si="32">Z43</f>
        <v>1.4625930307629098</v>
      </c>
      <c r="Z43" s="87">
        <f t="shared" ref="Z43:Z46" si="33">AD43+AF43+AH43+AJ43+AL43+AM43</f>
        <v>1.4625930307629098</v>
      </c>
      <c r="AA43" s="87">
        <v>1.56</v>
      </c>
      <c r="AB43" s="87">
        <v>1.3497771999999999</v>
      </c>
      <c r="AC43" s="87">
        <v>1.6342869553641228</v>
      </c>
      <c r="AD43" s="87">
        <v>1.4625930307629098</v>
      </c>
      <c r="AE43" s="87">
        <v>0</v>
      </c>
      <c r="AF43" s="87">
        <v>0</v>
      </c>
      <c r="AG43" s="87">
        <v>0</v>
      </c>
      <c r="AH43" s="87">
        <v>0</v>
      </c>
      <c r="AI43" s="87">
        <v>0</v>
      </c>
      <c r="AJ43" s="87">
        <v>0</v>
      </c>
      <c r="AK43" s="87">
        <v>0</v>
      </c>
      <c r="AL43" s="87">
        <v>0</v>
      </c>
      <c r="AM43" s="87">
        <v>0</v>
      </c>
      <c r="AN43" s="87" t="s">
        <v>33</v>
      </c>
      <c r="AO43" s="87">
        <f>AC43+AE43+AG43+AI43+AK43+AM43</f>
        <v>1.6342869553641228</v>
      </c>
      <c r="AP43" s="87">
        <f t="shared" ref="AP43:AP46" si="34">AD43+AF43+AH43+AJ43+AL43+AM43</f>
        <v>1.4625930307629098</v>
      </c>
      <c r="AQ43" s="102" t="s">
        <v>169</v>
      </c>
    </row>
    <row r="44" spans="1:45" s="88" customFormat="1" ht="49.5" customHeight="1">
      <c r="A44" s="99" t="s">
        <v>79</v>
      </c>
      <c r="B44" s="117" t="s">
        <v>258</v>
      </c>
      <c r="C44" s="118" t="s">
        <v>252</v>
      </c>
      <c r="D44" s="110" t="s">
        <v>34</v>
      </c>
      <c r="E44" s="110">
        <v>2024</v>
      </c>
      <c r="F44" s="110">
        <v>2024</v>
      </c>
      <c r="G44" s="110">
        <v>2025</v>
      </c>
      <c r="H44" s="81" t="s">
        <v>33</v>
      </c>
      <c r="I44" s="81" t="s">
        <v>33</v>
      </c>
      <c r="J44" s="87">
        <v>0</v>
      </c>
      <c r="K44" s="87">
        <f t="shared" ref="K44" si="35">L44+M44+N44+O44</f>
        <v>15.628</v>
      </c>
      <c r="L44" s="87">
        <v>0</v>
      </c>
      <c r="M44" s="87">
        <v>0</v>
      </c>
      <c r="N44" s="87">
        <v>0</v>
      </c>
      <c r="O44" s="87">
        <f t="shared" ref="O44" si="36">J44+V44</f>
        <v>15.628</v>
      </c>
      <c r="P44" s="87">
        <f t="shared" ref="P44" si="37">T44</f>
        <v>15.628</v>
      </c>
      <c r="Q44" s="87">
        <v>0</v>
      </c>
      <c r="R44" s="87">
        <v>0</v>
      </c>
      <c r="S44" s="87">
        <v>0</v>
      </c>
      <c r="T44" s="87">
        <f t="shared" ref="T44" si="38">Y44+J44+AB44</f>
        <v>15.628</v>
      </c>
      <c r="U44" s="87">
        <f t="shared" ref="U44" si="39">V44</f>
        <v>15.628</v>
      </c>
      <c r="V44" s="87">
        <f t="shared" ref="V44" si="40">AA44+AC44+AE44+AG44+AI44+AK44</f>
        <v>15.628</v>
      </c>
      <c r="W44" s="87">
        <f t="shared" ref="W44" si="41">X44</f>
        <v>0</v>
      </c>
      <c r="X44" s="87">
        <f t="shared" ref="X44" si="42">V44-AA44</f>
        <v>0</v>
      </c>
      <c r="Y44" s="87">
        <f t="shared" ref="Y44" si="43">Z44</f>
        <v>9.4920000000000009</v>
      </c>
      <c r="Z44" s="87">
        <f t="shared" ref="Z44" si="44">AD44+AF44+AH44+AJ44+AL44+AM44</f>
        <v>9.4920000000000009</v>
      </c>
      <c r="AA44" s="87">
        <v>15.628</v>
      </c>
      <c r="AB44" s="87">
        <v>6.1360000000000001</v>
      </c>
      <c r="AC44" s="87">
        <v>0</v>
      </c>
      <c r="AD44" s="87">
        <v>9.4920000000000009</v>
      </c>
      <c r="AE44" s="87">
        <v>0</v>
      </c>
      <c r="AF44" s="87">
        <v>0</v>
      </c>
      <c r="AG44" s="87">
        <v>0</v>
      </c>
      <c r="AH44" s="87">
        <v>0</v>
      </c>
      <c r="AI44" s="87">
        <v>0</v>
      </c>
      <c r="AJ44" s="87">
        <v>0</v>
      </c>
      <c r="AK44" s="87">
        <v>0</v>
      </c>
      <c r="AL44" s="87">
        <v>0</v>
      </c>
      <c r="AM44" s="87">
        <v>0</v>
      </c>
      <c r="AN44" s="87" t="s">
        <v>33</v>
      </c>
      <c r="AO44" s="87">
        <f>AC44+AE44+AG44+AI44+AK44+AM44</f>
        <v>0</v>
      </c>
      <c r="AP44" s="87">
        <f t="shared" ref="AP44" si="45">AD44+AF44+AH44+AJ44+AL44+AM44</f>
        <v>9.4920000000000009</v>
      </c>
      <c r="AQ44" s="107" t="s">
        <v>245</v>
      </c>
    </row>
    <row r="45" spans="1:45" s="89" customFormat="1" ht="31.5">
      <c r="A45" s="99" t="s">
        <v>79</v>
      </c>
      <c r="B45" s="78" t="s">
        <v>180</v>
      </c>
      <c r="C45" s="97" t="s">
        <v>189</v>
      </c>
      <c r="D45" s="96" t="s">
        <v>103</v>
      </c>
      <c r="E45" s="119">
        <v>2025</v>
      </c>
      <c r="F45" s="96">
        <v>2025</v>
      </c>
      <c r="G45" s="96">
        <v>2025</v>
      </c>
      <c r="H45" s="81" t="s">
        <v>33</v>
      </c>
      <c r="I45" s="81" t="s">
        <v>33</v>
      </c>
      <c r="J45" s="87">
        <v>0</v>
      </c>
      <c r="K45" s="87">
        <f t="shared" si="24"/>
        <v>4.9000000000000004</v>
      </c>
      <c r="L45" s="87">
        <v>0</v>
      </c>
      <c r="M45" s="87">
        <v>0</v>
      </c>
      <c r="N45" s="87">
        <v>0</v>
      </c>
      <c r="O45" s="87">
        <f t="shared" si="25"/>
        <v>4.9000000000000004</v>
      </c>
      <c r="P45" s="87">
        <f t="shared" si="26"/>
        <v>15.2622</v>
      </c>
      <c r="Q45" s="87">
        <v>0</v>
      </c>
      <c r="R45" s="87">
        <v>0</v>
      </c>
      <c r="S45" s="87">
        <v>0</v>
      </c>
      <c r="T45" s="87">
        <f t="shared" si="27"/>
        <v>15.2622</v>
      </c>
      <c r="U45" s="87">
        <f t="shared" si="28"/>
        <v>4.9000000000000004</v>
      </c>
      <c r="V45" s="87">
        <f t="shared" si="29"/>
        <v>4.9000000000000004</v>
      </c>
      <c r="W45" s="87">
        <f t="shared" si="30"/>
        <v>4.9000000000000004</v>
      </c>
      <c r="X45" s="87">
        <f t="shared" si="31"/>
        <v>4.9000000000000004</v>
      </c>
      <c r="Y45" s="87">
        <f t="shared" si="32"/>
        <v>15.2622</v>
      </c>
      <c r="Z45" s="87">
        <f t="shared" si="33"/>
        <v>15.2622</v>
      </c>
      <c r="AA45" s="87">
        <v>0</v>
      </c>
      <c r="AB45" s="87">
        <v>0</v>
      </c>
      <c r="AC45" s="87">
        <v>4.9000000000000004</v>
      </c>
      <c r="AD45" s="87">
        <v>15.2622</v>
      </c>
      <c r="AE45" s="87">
        <v>0</v>
      </c>
      <c r="AF45" s="87">
        <v>0</v>
      </c>
      <c r="AG45" s="87">
        <v>0</v>
      </c>
      <c r="AH45" s="87">
        <v>0</v>
      </c>
      <c r="AI45" s="87">
        <v>0</v>
      </c>
      <c r="AJ45" s="87">
        <v>0</v>
      </c>
      <c r="AK45" s="87">
        <v>0</v>
      </c>
      <c r="AL45" s="87">
        <v>0</v>
      </c>
      <c r="AM45" s="87">
        <v>0</v>
      </c>
      <c r="AN45" s="87" t="s">
        <v>33</v>
      </c>
      <c r="AO45" s="87">
        <f t="shared" ref="AO45:AO46" si="46">AC45+AE45+AG45+AI45+AK45+AM45</f>
        <v>4.9000000000000004</v>
      </c>
      <c r="AP45" s="87">
        <f t="shared" si="34"/>
        <v>15.2622</v>
      </c>
      <c r="AQ45" s="102" t="s">
        <v>234</v>
      </c>
    </row>
    <row r="46" spans="1:45" s="88" customFormat="1" ht="31.5">
      <c r="A46" s="99" t="s">
        <v>79</v>
      </c>
      <c r="B46" s="50" t="s">
        <v>181</v>
      </c>
      <c r="C46" s="97" t="s">
        <v>190</v>
      </c>
      <c r="D46" s="96" t="s">
        <v>34</v>
      </c>
      <c r="E46" s="119">
        <v>2024</v>
      </c>
      <c r="F46" s="96">
        <v>2024</v>
      </c>
      <c r="G46" s="96">
        <v>2025</v>
      </c>
      <c r="H46" s="81" t="s">
        <v>33</v>
      </c>
      <c r="I46" s="81" t="s">
        <v>33</v>
      </c>
      <c r="J46" s="87">
        <v>0</v>
      </c>
      <c r="K46" s="87">
        <f t="shared" si="24"/>
        <v>20.4176</v>
      </c>
      <c r="L46" s="87">
        <v>0</v>
      </c>
      <c r="M46" s="87">
        <v>0</v>
      </c>
      <c r="N46" s="87">
        <v>0</v>
      </c>
      <c r="O46" s="87">
        <f t="shared" si="25"/>
        <v>20.4176</v>
      </c>
      <c r="P46" s="87">
        <f t="shared" si="26"/>
        <v>20.4176</v>
      </c>
      <c r="Q46" s="87">
        <v>0</v>
      </c>
      <c r="R46" s="87">
        <v>0</v>
      </c>
      <c r="S46" s="87">
        <v>0</v>
      </c>
      <c r="T46" s="87">
        <f t="shared" si="27"/>
        <v>20.4176</v>
      </c>
      <c r="U46" s="87">
        <f t="shared" si="28"/>
        <v>20.4176</v>
      </c>
      <c r="V46" s="87">
        <f t="shared" si="29"/>
        <v>20.4176</v>
      </c>
      <c r="W46" s="87">
        <f t="shared" si="30"/>
        <v>0</v>
      </c>
      <c r="X46" s="87">
        <f t="shared" si="31"/>
        <v>0</v>
      </c>
      <c r="Y46" s="87">
        <f t="shared" si="32"/>
        <v>14.779200000000001</v>
      </c>
      <c r="Z46" s="87">
        <f t="shared" si="33"/>
        <v>14.779200000000001</v>
      </c>
      <c r="AA46" s="87">
        <v>20.4176</v>
      </c>
      <c r="AB46" s="87">
        <v>5.6383999999999999</v>
      </c>
      <c r="AC46" s="87">
        <v>0</v>
      </c>
      <c r="AD46" s="87">
        <v>14.779200000000001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7">
        <v>0</v>
      </c>
      <c r="AL46" s="87">
        <v>0</v>
      </c>
      <c r="AM46" s="87">
        <v>0</v>
      </c>
      <c r="AN46" s="87" t="s">
        <v>33</v>
      </c>
      <c r="AO46" s="87">
        <f t="shared" si="46"/>
        <v>0</v>
      </c>
      <c r="AP46" s="87">
        <f t="shared" si="34"/>
        <v>14.779200000000001</v>
      </c>
      <c r="AQ46" s="102" t="s">
        <v>245</v>
      </c>
    </row>
    <row r="47" spans="1:45" s="88" customFormat="1">
      <c r="A47" s="99" t="s">
        <v>79</v>
      </c>
      <c r="B47" s="50" t="s">
        <v>209</v>
      </c>
      <c r="C47" s="97" t="s">
        <v>200</v>
      </c>
      <c r="D47" s="102" t="s">
        <v>103</v>
      </c>
      <c r="E47" s="119">
        <v>2025</v>
      </c>
      <c r="F47" s="102" t="s">
        <v>33</v>
      </c>
      <c r="G47" s="102">
        <v>2025</v>
      </c>
      <c r="H47" s="81" t="s">
        <v>33</v>
      </c>
      <c r="I47" s="81" t="s">
        <v>33</v>
      </c>
      <c r="J47" s="87">
        <v>0</v>
      </c>
      <c r="K47" s="87">
        <f t="shared" ref="K47:K55" si="47">L47+M47+N47+O47</f>
        <v>0</v>
      </c>
      <c r="L47" s="87">
        <v>0</v>
      </c>
      <c r="M47" s="87">
        <v>0</v>
      </c>
      <c r="N47" s="87">
        <v>0</v>
      </c>
      <c r="O47" s="87">
        <f t="shared" ref="O47:O55" si="48">J47+V47</f>
        <v>0</v>
      </c>
      <c r="P47" s="87">
        <f t="shared" ref="P47:P55" si="49">T47</f>
        <v>13.742299999999998</v>
      </c>
      <c r="Q47" s="87">
        <v>0</v>
      </c>
      <c r="R47" s="87">
        <v>0</v>
      </c>
      <c r="S47" s="87">
        <v>0</v>
      </c>
      <c r="T47" s="87">
        <f t="shared" ref="T47:T55" si="50">Y47+J47+AB47</f>
        <v>13.742299999999998</v>
      </c>
      <c r="U47" s="87">
        <f t="shared" ref="U47:U55" si="51">V47</f>
        <v>0</v>
      </c>
      <c r="V47" s="87">
        <f t="shared" ref="V47:V55" si="52">AA47+AC47+AE47+AG47+AI47+AK47</f>
        <v>0</v>
      </c>
      <c r="W47" s="87">
        <f t="shared" ref="W47:W55" si="53">X47</f>
        <v>0</v>
      </c>
      <c r="X47" s="87">
        <f t="shared" ref="X47:X55" si="54">V47-AA47</f>
        <v>0</v>
      </c>
      <c r="Y47" s="87">
        <f t="shared" ref="Y47:Y55" si="55">Z47</f>
        <v>13.742299999999998</v>
      </c>
      <c r="Z47" s="87">
        <f t="shared" ref="Z47:Z55" si="56">AD47+AF47+AH47+AJ47+AL47+AM47</f>
        <v>13.742299999999998</v>
      </c>
      <c r="AA47" s="87">
        <v>0</v>
      </c>
      <c r="AB47" s="87">
        <v>0</v>
      </c>
      <c r="AC47" s="87">
        <v>0</v>
      </c>
      <c r="AD47" s="87">
        <v>13.742299999999998</v>
      </c>
      <c r="AE47" s="87">
        <v>0</v>
      </c>
      <c r="AF47" s="87">
        <v>0</v>
      </c>
      <c r="AG47" s="87">
        <v>0</v>
      </c>
      <c r="AH47" s="87">
        <v>0</v>
      </c>
      <c r="AI47" s="87">
        <v>0</v>
      </c>
      <c r="AJ47" s="87">
        <v>0</v>
      </c>
      <c r="AK47" s="87">
        <v>0</v>
      </c>
      <c r="AL47" s="87">
        <v>0</v>
      </c>
      <c r="AM47" s="87">
        <v>0</v>
      </c>
      <c r="AN47" s="87" t="s">
        <v>33</v>
      </c>
      <c r="AO47" s="87">
        <f t="shared" ref="AO47:AO55" si="57">AC47+AE47+AG47+AI47+AK47+AM47</f>
        <v>0</v>
      </c>
      <c r="AP47" s="87">
        <f t="shared" ref="AP47:AP55" si="58">AD47+AF47+AH47+AJ47+AL47+AM47</f>
        <v>13.742299999999998</v>
      </c>
      <c r="AQ47" s="101" t="s">
        <v>246</v>
      </c>
    </row>
    <row r="48" spans="1:45" s="88" customFormat="1" ht="15.75" customHeight="1">
      <c r="A48" s="99" t="s">
        <v>79</v>
      </c>
      <c r="B48" s="50" t="s">
        <v>210</v>
      </c>
      <c r="C48" s="97" t="s">
        <v>201</v>
      </c>
      <c r="D48" s="102" t="s">
        <v>103</v>
      </c>
      <c r="E48" s="119">
        <v>2025</v>
      </c>
      <c r="F48" s="102" t="s">
        <v>33</v>
      </c>
      <c r="G48" s="102">
        <v>2025</v>
      </c>
      <c r="H48" s="81" t="s">
        <v>33</v>
      </c>
      <c r="I48" s="81" t="s">
        <v>33</v>
      </c>
      <c r="J48" s="87">
        <v>0</v>
      </c>
      <c r="K48" s="87">
        <f t="shared" si="47"/>
        <v>0</v>
      </c>
      <c r="L48" s="87">
        <v>0</v>
      </c>
      <c r="M48" s="87">
        <v>0</v>
      </c>
      <c r="N48" s="87">
        <v>0</v>
      </c>
      <c r="O48" s="87">
        <f t="shared" si="48"/>
        <v>0</v>
      </c>
      <c r="P48" s="87">
        <f t="shared" si="49"/>
        <v>0.37045686543177997</v>
      </c>
      <c r="Q48" s="87">
        <v>0</v>
      </c>
      <c r="R48" s="87">
        <v>0</v>
      </c>
      <c r="S48" s="87">
        <v>0</v>
      </c>
      <c r="T48" s="87">
        <f t="shared" si="50"/>
        <v>0.37045686543177997</v>
      </c>
      <c r="U48" s="87">
        <f t="shared" si="51"/>
        <v>0</v>
      </c>
      <c r="V48" s="87">
        <f t="shared" si="52"/>
        <v>0</v>
      </c>
      <c r="W48" s="87">
        <f t="shared" si="53"/>
        <v>0</v>
      </c>
      <c r="X48" s="87">
        <f t="shared" si="54"/>
        <v>0</v>
      </c>
      <c r="Y48" s="87">
        <f t="shared" si="55"/>
        <v>0.37045686543177997</v>
      </c>
      <c r="Z48" s="87">
        <f t="shared" si="56"/>
        <v>0.37045686543177997</v>
      </c>
      <c r="AA48" s="87">
        <v>0</v>
      </c>
      <c r="AB48" s="87">
        <v>0</v>
      </c>
      <c r="AC48" s="87">
        <v>0</v>
      </c>
      <c r="AD48" s="87">
        <v>0.37045686543177997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>
        <v>0</v>
      </c>
      <c r="AL48" s="87">
        <v>0</v>
      </c>
      <c r="AM48" s="87">
        <v>0</v>
      </c>
      <c r="AN48" s="87" t="s">
        <v>33</v>
      </c>
      <c r="AO48" s="87">
        <f t="shared" si="57"/>
        <v>0</v>
      </c>
      <c r="AP48" s="87">
        <f t="shared" si="58"/>
        <v>0.37045686543177997</v>
      </c>
      <c r="AQ48" s="126" t="s">
        <v>247</v>
      </c>
    </row>
    <row r="49" spans="1:49" s="88" customFormat="1">
      <c r="A49" s="99" t="s">
        <v>79</v>
      </c>
      <c r="B49" s="50" t="s">
        <v>211</v>
      </c>
      <c r="C49" s="97" t="s">
        <v>202</v>
      </c>
      <c r="D49" s="102" t="s">
        <v>103</v>
      </c>
      <c r="E49" s="119">
        <v>2025</v>
      </c>
      <c r="F49" s="102" t="s">
        <v>33</v>
      </c>
      <c r="G49" s="102">
        <v>2025</v>
      </c>
      <c r="H49" s="81" t="s">
        <v>33</v>
      </c>
      <c r="I49" s="81" t="s">
        <v>33</v>
      </c>
      <c r="J49" s="87">
        <v>0</v>
      </c>
      <c r="K49" s="87">
        <f t="shared" si="47"/>
        <v>0</v>
      </c>
      <c r="L49" s="87">
        <v>0</v>
      </c>
      <c r="M49" s="87">
        <v>0</v>
      </c>
      <c r="N49" s="87">
        <v>0</v>
      </c>
      <c r="O49" s="87">
        <f t="shared" si="48"/>
        <v>0</v>
      </c>
      <c r="P49" s="87">
        <f t="shared" si="49"/>
        <v>1.39083049012514</v>
      </c>
      <c r="Q49" s="87">
        <v>0</v>
      </c>
      <c r="R49" s="87">
        <v>0</v>
      </c>
      <c r="S49" s="87">
        <v>0</v>
      </c>
      <c r="T49" s="87">
        <f t="shared" si="50"/>
        <v>1.39083049012514</v>
      </c>
      <c r="U49" s="87">
        <f t="shared" si="51"/>
        <v>0</v>
      </c>
      <c r="V49" s="87">
        <f t="shared" si="52"/>
        <v>0</v>
      </c>
      <c r="W49" s="87">
        <f t="shared" si="53"/>
        <v>0</v>
      </c>
      <c r="X49" s="87">
        <f t="shared" si="54"/>
        <v>0</v>
      </c>
      <c r="Y49" s="87">
        <f t="shared" si="55"/>
        <v>1.39083049012514</v>
      </c>
      <c r="Z49" s="87">
        <f t="shared" si="56"/>
        <v>1.39083049012514</v>
      </c>
      <c r="AA49" s="87">
        <v>0</v>
      </c>
      <c r="AB49" s="87">
        <v>0</v>
      </c>
      <c r="AC49" s="87">
        <v>0</v>
      </c>
      <c r="AD49" s="87">
        <v>1.39083049012514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>
        <v>0</v>
      </c>
      <c r="AL49" s="87">
        <v>0</v>
      </c>
      <c r="AM49" s="87">
        <v>0</v>
      </c>
      <c r="AN49" s="87" t="s">
        <v>33</v>
      </c>
      <c r="AO49" s="87">
        <f t="shared" si="57"/>
        <v>0</v>
      </c>
      <c r="AP49" s="87">
        <f t="shared" si="58"/>
        <v>1.39083049012514</v>
      </c>
      <c r="AQ49" s="127"/>
    </row>
    <row r="50" spans="1:49" s="88" customFormat="1">
      <c r="A50" s="99" t="s">
        <v>79</v>
      </c>
      <c r="B50" s="50" t="s">
        <v>212</v>
      </c>
      <c r="C50" s="97" t="s">
        <v>203</v>
      </c>
      <c r="D50" s="102" t="s">
        <v>103</v>
      </c>
      <c r="E50" s="119">
        <v>2025</v>
      </c>
      <c r="F50" s="102" t="s">
        <v>33</v>
      </c>
      <c r="G50" s="102">
        <v>2025</v>
      </c>
      <c r="H50" s="81" t="s">
        <v>33</v>
      </c>
      <c r="I50" s="81" t="s">
        <v>33</v>
      </c>
      <c r="J50" s="87">
        <v>0</v>
      </c>
      <c r="K50" s="87">
        <f t="shared" si="47"/>
        <v>0</v>
      </c>
      <c r="L50" s="87">
        <v>0</v>
      </c>
      <c r="M50" s="87">
        <v>0</v>
      </c>
      <c r="N50" s="87">
        <v>0</v>
      </c>
      <c r="O50" s="87">
        <f t="shared" si="48"/>
        <v>0</v>
      </c>
      <c r="P50" s="87">
        <f t="shared" si="49"/>
        <v>0.53644008555175293</v>
      </c>
      <c r="Q50" s="87">
        <v>0</v>
      </c>
      <c r="R50" s="87">
        <v>0</v>
      </c>
      <c r="S50" s="87">
        <v>0</v>
      </c>
      <c r="T50" s="87">
        <f t="shared" si="50"/>
        <v>0.53644008555175293</v>
      </c>
      <c r="U50" s="87">
        <f t="shared" si="51"/>
        <v>0</v>
      </c>
      <c r="V50" s="87">
        <f t="shared" si="52"/>
        <v>0</v>
      </c>
      <c r="W50" s="87">
        <f t="shared" si="53"/>
        <v>0</v>
      </c>
      <c r="X50" s="87">
        <f t="shared" si="54"/>
        <v>0</v>
      </c>
      <c r="Y50" s="87">
        <f t="shared" si="55"/>
        <v>0.53644008555175293</v>
      </c>
      <c r="Z50" s="87">
        <f t="shared" si="56"/>
        <v>0.53644008555175293</v>
      </c>
      <c r="AA50" s="87">
        <v>0</v>
      </c>
      <c r="AB50" s="87">
        <v>0</v>
      </c>
      <c r="AC50" s="87">
        <v>0</v>
      </c>
      <c r="AD50" s="87">
        <v>0.53644008555175293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7">
        <v>0</v>
      </c>
      <c r="AL50" s="87">
        <v>0</v>
      </c>
      <c r="AM50" s="87">
        <v>0</v>
      </c>
      <c r="AN50" s="87" t="s">
        <v>33</v>
      </c>
      <c r="AO50" s="87">
        <f t="shared" si="57"/>
        <v>0</v>
      </c>
      <c r="AP50" s="87">
        <f t="shared" si="58"/>
        <v>0.53644008555175293</v>
      </c>
      <c r="AQ50" s="127"/>
    </row>
    <row r="51" spans="1:49" s="88" customFormat="1">
      <c r="A51" s="99" t="s">
        <v>79</v>
      </c>
      <c r="B51" s="50" t="s">
        <v>213</v>
      </c>
      <c r="C51" s="97" t="s">
        <v>204</v>
      </c>
      <c r="D51" s="102" t="s">
        <v>103</v>
      </c>
      <c r="E51" s="119">
        <v>2025</v>
      </c>
      <c r="F51" s="102" t="s">
        <v>33</v>
      </c>
      <c r="G51" s="102">
        <v>2027</v>
      </c>
      <c r="H51" s="81" t="s">
        <v>33</v>
      </c>
      <c r="I51" s="81" t="s">
        <v>33</v>
      </c>
      <c r="J51" s="87">
        <v>0</v>
      </c>
      <c r="K51" s="87">
        <f t="shared" si="47"/>
        <v>0</v>
      </c>
      <c r="L51" s="87">
        <v>0</v>
      </c>
      <c r="M51" s="87">
        <v>0</v>
      </c>
      <c r="N51" s="87">
        <v>0</v>
      </c>
      <c r="O51" s="87">
        <f t="shared" si="48"/>
        <v>0</v>
      </c>
      <c r="P51" s="87">
        <f t="shared" si="49"/>
        <v>1.7681428217541464</v>
      </c>
      <c r="Q51" s="87">
        <v>0</v>
      </c>
      <c r="R51" s="87">
        <v>0</v>
      </c>
      <c r="S51" s="87">
        <v>0</v>
      </c>
      <c r="T51" s="87">
        <f t="shared" si="50"/>
        <v>1.7681428217541464</v>
      </c>
      <c r="U51" s="87">
        <f t="shared" si="51"/>
        <v>0</v>
      </c>
      <c r="V51" s="87">
        <f t="shared" si="52"/>
        <v>0</v>
      </c>
      <c r="W51" s="87">
        <f t="shared" si="53"/>
        <v>0</v>
      </c>
      <c r="X51" s="87">
        <f t="shared" si="54"/>
        <v>0</v>
      </c>
      <c r="Y51" s="87">
        <f t="shared" si="55"/>
        <v>1.7681428217541464</v>
      </c>
      <c r="Z51" s="87">
        <f t="shared" si="56"/>
        <v>1.7681428217541464</v>
      </c>
      <c r="AA51" s="87">
        <v>0</v>
      </c>
      <c r="AB51" s="87">
        <v>0</v>
      </c>
      <c r="AC51" s="87">
        <v>0</v>
      </c>
      <c r="AD51" s="87">
        <v>0.85174890480531595</v>
      </c>
      <c r="AE51" s="87">
        <v>0</v>
      </c>
      <c r="AF51" s="87">
        <v>0.44828778562386634</v>
      </c>
      <c r="AG51" s="87">
        <v>0</v>
      </c>
      <c r="AH51" s="87">
        <v>0.4681061313249642</v>
      </c>
      <c r="AI51" s="87">
        <v>0</v>
      </c>
      <c r="AJ51" s="87">
        <v>0</v>
      </c>
      <c r="AK51" s="87">
        <v>0</v>
      </c>
      <c r="AL51" s="87">
        <v>0</v>
      </c>
      <c r="AM51" s="87">
        <v>0</v>
      </c>
      <c r="AN51" s="87" t="s">
        <v>33</v>
      </c>
      <c r="AO51" s="87">
        <f t="shared" si="57"/>
        <v>0</v>
      </c>
      <c r="AP51" s="87">
        <f t="shared" si="58"/>
        <v>1.7681428217541464</v>
      </c>
      <c r="AQ51" s="127"/>
    </row>
    <row r="52" spans="1:49" s="88" customFormat="1" ht="31.5">
      <c r="A52" s="99" t="s">
        <v>79</v>
      </c>
      <c r="B52" s="50" t="s">
        <v>214</v>
      </c>
      <c r="C52" s="97" t="s">
        <v>205</v>
      </c>
      <c r="D52" s="102" t="s">
        <v>103</v>
      </c>
      <c r="E52" s="119">
        <v>2025</v>
      </c>
      <c r="F52" s="102" t="s">
        <v>33</v>
      </c>
      <c r="G52" s="102">
        <v>2025</v>
      </c>
      <c r="H52" s="81" t="s">
        <v>33</v>
      </c>
      <c r="I52" s="81" t="s">
        <v>33</v>
      </c>
      <c r="J52" s="87">
        <v>0</v>
      </c>
      <c r="K52" s="87">
        <f t="shared" si="47"/>
        <v>0</v>
      </c>
      <c r="L52" s="87">
        <v>0</v>
      </c>
      <c r="M52" s="87">
        <v>0</v>
      </c>
      <c r="N52" s="87">
        <v>0</v>
      </c>
      <c r="O52" s="87">
        <f t="shared" si="48"/>
        <v>0</v>
      </c>
      <c r="P52" s="87">
        <f t="shared" si="49"/>
        <v>1.7656955000000001</v>
      </c>
      <c r="Q52" s="87">
        <v>0</v>
      </c>
      <c r="R52" s="87">
        <v>0</v>
      </c>
      <c r="S52" s="87">
        <v>0</v>
      </c>
      <c r="T52" s="87">
        <f t="shared" si="50"/>
        <v>1.7656955000000001</v>
      </c>
      <c r="U52" s="87">
        <f t="shared" si="51"/>
        <v>0</v>
      </c>
      <c r="V52" s="87">
        <f t="shared" si="52"/>
        <v>0</v>
      </c>
      <c r="W52" s="87">
        <f t="shared" si="53"/>
        <v>0</v>
      </c>
      <c r="X52" s="87">
        <f t="shared" si="54"/>
        <v>0</v>
      </c>
      <c r="Y52" s="87">
        <f t="shared" si="55"/>
        <v>1.7656955000000001</v>
      </c>
      <c r="Z52" s="87">
        <f t="shared" si="56"/>
        <v>1.7656955000000001</v>
      </c>
      <c r="AA52" s="87">
        <v>0</v>
      </c>
      <c r="AB52" s="87">
        <v>0</v>
      </c>
      <c r="AC52" s="87">
        <v>0</v>
      </c>
      <c r="AD52" s="87">
        <v>1.7656955000000001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7">
        <v>0</v>
      </c>
      <c r="AL52" s="87">
        <v>0</v>
      </c>
      <c r="AM52" s="87">
        <v>0</v>
      </c>
      <c r="AN52" s="87" t="s">
        <v>33</v>
      </c>
      <c r="AO52" s="87">
        <f t="shared" si="57"/>
        <v>0</v>
      </c>
      <c r="AP52" s="87">
        <f t="shared" si="58"/>
        <v>1.7656955000000001</v>
      </c>
      <c r="AQ52" s="127"/>
    </row>
    <row r="53" spans="1:49" s="88" customFormat="1" ht="30.75" customHeight="1">
      <c r="A53" s="99" t="s">
        <v>79</v>
      </c>
      <c r="B53" s="50" t="s">
        <v>243</v>
      </c>
      <c r="C53" s="97" t="s">
        <v>206</v>
      </c>
      <c r="D53" s="102" t="s">
        <v>103</v>
      </c>
      <c r="E53" s="119">
        <v>2025</v>
      </c>
      <c r="F53" s="102" t="s">
        <v>33</v>
      </c>
      <c r="G53" s="102">
        <v>2025</v>
      </c>
      <c r="H53" s="81" t="s">
        <v>33</v>
      </c>
      <c r="I53" s="81" t="s">
        <v>33</v>
      </c>
      <c r="J53" s="87">
        <v>0</v>
      </c>
      <c r="K53" s="87">
        <f t="shared" ref="K53" si="59">L53+M53+N53+O53</f>
        <v>0</v>
      </c>
      <c r="L53" s="87">
        <v>0</v>
      </c>
      <c r="M53" s="87">
        <v>0</v>
      </c>
      <c r="N53" s="87">
        <v>0</v>
      </c>
      <c r="O53" s="87">
        <f t="shared" ref="O53" si="60">J53+V53</f>
        <v>0</v>
      </c>
      <c r="P53" s="87">
        <f t="shared" ref="P53" si="61">T53</f>
        <v>4.5821934752184701</v>
      </c>
      <c r="Q53" s="87">
        <v>0</v>
      </c>
      <c r="R53" s="87">
        <v>0</v>
      </c>
      <c r="S53" s="87">
        <v>0</v>
      </c>
      <c r="T53" s="87">
        <f t="shared" ref="T53" si="62">Y53+J53+AB53</f>
        <v>4.5821934752184701</v>
      </c>
      <c r="U53" s="87">
        <f t="shared" ref="U53" si="63">V53</f>
        <v>0</v>
      </c>
      <c r="V53" s="87">
        <f t="shared" ref="V53" si="64">AA53+AC53+AE53+AG53+AI53+AK53</f>
        <v>0</v>
      </c>
      <c r="W53" s="87">
        <f t="shared" ref="W53" si="65">X53</f>
        <v>0</v>
      </c>
      <c r="X53" s="87">
        <f t="shared" ref="X53" si="66">V53-AA53</f>
        <v>0</v>
      </c>
      <c r="Y53" s="87">
        <f t="shared" ref="Y53" si="67">Z53</f>
        <v>4.5821934752184701</v>
      </c>
      <c r="Z53" s="87">
        <f t="shared" ref="Z53" si="68">AD53+AF53+AH53+AJ53+AL53+AM53</f>
        <v>4.5821934752184701</v>
      </c>
      <c r="AA53" s="87">
        <v>0</v>
      </c>
      <c r="AB53" s="87">
        <v>0</v>
      </c>
      <c r="AC53" s="87">
        <v>0</v>
      </c>
      <c r="AD53" s="87">
        <v>4.5821934752184701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7">
        <v>0</v>
      </c>
      <c r="AL53" s="87">
        <v>0</v>
      </c>
      <c r="AM53" s="87">
        <v>0</v>
      </c>
      <c r="AN53" s="87" t="s">
        <v>33</v>
      </c>
      <c r="AO53" s="87">
        <f t="shared" ref="AO53" si="69">AC53+AE53+AG53+AI53+AK53+AM53</f>
        <v>0</v>
      </c>
      <c r="AP53" s="87">
        <f t="shared" ref="AP53" si="70">AD53+AF53+AH53+AJ53+AL53+AM53</f>
        <v>4.5821934752184701</v>
      </c>
      <c r="AQ53" s="128"/>
    </row>
    <row r="54" spans="1:49" s="88" customFormat="1" ht="31.5">
      <c r="A54" s="99" t="s">
        <v>79</v>
      </c>
      <c r="B54" s="50" t="s">
        <v>244</v>
      </c>
      <c r="C54" s="97" t="s">
        <v>207</v>
      </c>
      <c r="D54" s="102" t="s">
        <v>103</v>
      </c>
      <c r="E54" s="119">
        <v>2026</v>
      </c>
      <c r="F54" s="102" t="s">
        <v>33</v>
      </c>
      <c r="G54" s="102">
        <v>2026</v>
      </c>
      <c r="H54" s="81" t="s">
        <v>33</v>
      </c>
      <c r="I54" s="81" t="s">
        <v>33</v>
      </c>
      <c r="J54" s="87">
        <v>0</v>
      </c>
      <c r="K54" s="87">
        <f t="shared" si="47"/>
        <v>0</v>
      </c>
      <c r="L54" s="87">
        <v>0</v>
      </c>
      <c r="M54" s="87">
        <v>0</v>
      </c>
      <c r="N54" s="87">
        <v>0</v>
      </c>
      <c r="O54" s="87">
        <f t="shared" si="48"/>
        <v>0</v>
      </c>
      <c r="P54" s="87">
        <f t="shared" si="49"/>
        <v>0.572407891858144</v>
      </c>
      <c r="Q54" s="87">
        <v>0</v>
      </c>
      <c r="R54" s="87">
        <v>0</v>
      </c>
      <c r="S54" s="87">
        <v>0</v>
      </c>
      <c r="T54" s="87">
        <f t="shared" si="50"/>
        <v>0.572407891858144</v>
      </c>
      <c r="U54" s="87">
        <f t="shared" si="51"/>
        <v>0</v>
      </c>
      <c r="V54" s="87">
        <f t="shared" si="52"/>
        <v>0</v>
      </c>
      <c r="W54" s="87">
        <f t="shared" si="53"/>
        <v>0</v>
      </c>
      <c r="X54" s="87">
        <f t="shared" si="54"/>
        <v>0</v>
      </c>
      <c r="Y54" s="87">
        <f t="shared" si="55"/>
        <v>0.572407891858144</v>
      </c>
      <c r="Z54" s="87">
        <f t="shared" si="56"/>
        <v>0.572407891858144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0.572407891858144</v>
      </c>
      <c r="AG54" s="87">
        <v>0</v>
      </c>
      <c r="AH54" s="87">
        <v>0</v>
      </c>
      <c r="AI54" s="87">
        <v>0</v>
      </c>
      <c r="AJ54" s="87">
        <v>0</v>
      </c>
      <c r="AK54" s="87">
        <v>0</v>
      </c>
      <c r="AL54" s="87">
        <v>0</v>
      </c>
      <c r="AM54" s="87">
        <v>0</v>
      </c>
      <c r="AN54" s="87" t="s">
        <v>33</v>
      </c>
      <c r="AO54" s="87">
        <f t="shared" si="57"/>
        <v>0</v>
      </c>
      <c r="AP54" s="87">
        <f t="shared" si="58"/>
        <v>0.572407891858144</v>
      </c>
      <c r="AQ54" s="101" t="s">
        <v>246</v>
      </c>
    </row>
    <row r="55" spans="1:49" s="88" customFormat="1" ht="31.5">
      <c r="A55" s="99" t="s">
        <v>79</v>
      </c>
      <c r="B55" s="50" t="s">
        <v>215</v>
      </c>
      <c r="C55" s="97" t="s">
        <v>208</v>
      </c>
      <c r="D55" s="102" t="s">
        <v>103</v>
      </c>
      <c r="E55" s="119">
        <v>2026</v>
      </c>
      <c r="F55" s="102" t="s">
        <v>33</v>
      </c>
      <c r="G55" s="102">
        <v>2030</v>
      </c>
      <c r="H55" s="81" t="s">
        <v>33</v>
      </c>
      <c r="I55" s="81" t="s">
        <v>33</v>
      </c>
      <c r="J55" s="87">
        <v>0</v>
      </c>
      <c r="K55" s="87">
        <f t="shared" si="47"/>
        <v>0</v>
      </c>
      <c r="L55" s="87">
        <v>0</v>
      </c>
      <c r="M55" s="87">
        <v>0</v>
      </c>
      <c r="N55" s="87">
        <v>0</v>
      </c>
      <c r="O55" s="87">
        <f t="shared" si="48"/>
        <v>0</v>
      </c>
      <c r="P55" s="87">
        <f t="shared" si="49"/>
        <v>16.818454040935016</v>
      </c>
      <c r="Q55" s="87">
        <v>0</v>
      </c>
      <c r="R55" s="87">
        <v>0</v>
      </c>
      <c r="S55" s="87">
        <v>0</v>
      </c>
      <c r="T55" s="87">
        <f t="shared" si="50"/>
        <v>16.818454040935016</v>
      </c>
      <c r="U55" s="87">
        <f t="shared" si="51"/>
        <v>0</v>
      </c>
      <c r="V55" s="87">
        <f t="shared" si="52"/>
        <v>0</v>
      </c>
      <c r="W55" s="87">
        <f t="shared" si="53"/>
        <v>0</v>
      </c>
      <c r="X55" s="87">
        <f t="shared" si="54"/>
        <v>0</v>
      </c>
      <c r="Y55" s="87">
        <f t="shared" si="55"/>
        <v>16.818454040935016</v>
      </c>
      <c r="Z55" s="87">
        <f t="shared" si="56"/>
        <v>16.818454040935016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3.0791355871691799</v>
      </c>
      <c r="AG55" s="87">
        <v>0</v>
      </c>
      <c r="AH55" s="87">
        <v>3.215261030431364</v>
      </c>
      <c r="AI55" s="87">
        <v>0</v>
      </c>
      <c r="AJ55" s="87">
        <v>3.3574044406777044</v>
      </c>
      <c r="AK55" s="87">
        <v>0</v>
      </c>
      <c r="AL55" s="87">
        <v>3.5058318660896033</v>
      </c>
      <c r="AM55" s="87">
        <v>3.6608211165671647</v>
      </c>
      <c r="AN55" s="87" t="s">
        <v>33</v>
      </c>
      <c r="AO55" s="87">
        <f t="shared" si="57"/>
        <v>3.6608211165671647</v>
      </c>
      <c r="AP55" s="87">
        <f t="shared" si="58"/>
        <v>16.818454040935016</v>
      </c>
      <c r="AQ55" s="101" t="s">
        <v>246</v>
      </c>
    </row>
    <row r="56" spans="1:49" s="44" customFormat="1" ht="31.5">
      <c r="A56" s="29" t="s">
        <v>81</v>
      </c>
      <c r="B56" s="30" t="s">
        <v>82</v>
      </c>
      <c r="C56" s="22" t="s">
        <v>83</v>
      </c>
      <c r="D56" s="22" t="s">
        <v>33</v>
      </c>
      <c r="E56" s="22" t="s">
        <v>33</v>
      </c>
      <c r="F56" s="22" t="s">
        <v>33</v>
      </c>
      <c r="G56" s="22" t="s">
        <v>33</v>
      </c>
      <c r="H56" s="22" t="s">
        <v>33</v>
      </c>
      <c r="I56" s="22" t="s">
        <v>33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86">
        <v>0</v>
      </c>
      <c r="AL56" s="31">
        <v>0</v>
      </c>
      <c r="AM56" s="31">
        <v>0</v>
      </c>
      <c r="AN56" s="63" t="s">
        <v>33</v>
      </c>
      <c r="AO56" s="31">
        <v>0</v>
      </c>
      <c r="AP56" s="31">
        <v>0</v>
      </c>
      <c r="AQ56" s="31" t="s">
        <v>33</v>
      </c>
      <c r="AR56" s="39"/>
      <c r="AS56" s="39"/>
    </row>
    <row r="57" spans="1:49" s="44" customFormat="1" ht="57" customHeight="1">
      <c r="A57" s="120" t="s">
        <v>255</v>
      </c>
      <c r="B57" s="30" t="s">
        <v>254</v>
      </c>
      <c r="C57" s="22" t="s">
        <v>83</v>
      </c>
      <c r="D57" s="22" t="s">
        <v>33</v>
      </c>
      <c r="E57" s="22" t="s">
        <v>97</v>
      </c>
      <c r="F57" s="22">
        <v>2029</v>
      </c>
      <c r="G57" s="22">
        <v>2029</v>
      </c>
      <c r="H57" s="22" t="s">
        <v>33</v>
      </c>
      <c r="I57" s="22" t="s">
        <v>33</v>
      </c>
      <c r="J57" s="31">
        <f>J58+J63+J66+J71+J76+J85+J90+J95+J99+J109+J104</f>
        <v>87.427967839999994</v>
      </c>
      <c r="K57" s="71">
        <f t="shared" ref="K57:AM57" si="71">K58+K63+K66+K71+K76+K85+K90+K95+K99+K109+K104</f>
        <v>1137.5352577945694</v>
      </c>
      <c r="L57" s="71">
        <f t="shared" si="71"/>
        <v>0</v>
      </c>
      <c r="M57" s="71">
        <f t="shared" si="71"/>
        <v>0</v>
      </c>
      <c r="N57" s="71">
        <f t="shared" si="71"/>
        <v>0</v>
      </c>
      <c r="O57" s="71">
        <f t="shared" si="71"/>
        <v>1137.5352577945694</v>
      </c>
      <c r="P57" s="71">
        <f t="shared" si="71"/>
        <v>1293.3915244149873</v>
      </c>
      <c r="Q57" s="71">
        <f t="shared" si="71"/>
        <v>0</v>
      </c>
      <c r="R57" s="71">
        <f t="shared" si="71"/>
        <v>0</v>
      </c>
      <c r="S57" s="71">
        <f t="shared" si="71"/>
        <v>0</v>
      </c>
      <c r="T57" s="71">
        <f t="shared" si="71"/>
        <v>1293.3915244149873</v>
      </c>
      <c r="U57" s="71">
        <f t="shared" si="71"/>
        <v>1050.1072899545693</v>
      </c>
      <c r="V57" s="71">
        <f t="shared" si="71"/>
        <v>1050.1072899545693</v>
      </c>
      <c r="W57" s="71">
        <f t="shared" si="71"/>
        <v>902.50838499076519</v>
      </c>
      <c r="X57" s="71">
        <f t="shared" si="71"/>
        <v>902.50838499076519</v>
      </c>
      <c r="Y57" s="71">
        <f t="shared" si="71"/>
        <v>1091.017800184987</v>
      </c>
      <c r="Z57" s="71">
        <f t="shared" si="71"/>
        <v>1091.017800184987</v>
      </c>
      <c r="AA57" s="31">
        <f t="shared" si="71"/>
        <v>147.5989049638041</v>
      </c>
      <c r="AB57" s="31">
        <f t="shared" si="71"/>
        <v>114.94575639</v>
      </c>
      <c r="AC57" s="31">
        <f t="shared" si="71"/>
        <v>209.65849518200312</v>
      </c>
      <c r="AD57" s="31">
        <f t="shared" si="71"/>
        <v>257.51877817891966</v>
      </c>
      <c r="AE57" s="31">
        <f t="shared" si="71"/>
        <v>194.12609409198288</v>
      </c>
      <c r="AF57" s="31">
        <f t="shared" si="71"/>
        <v>221.87812468145233</v>
      </c>
      <c r="AG57" s="31">
        <f t="shared" si="71"/>
        <v>161.56737359201441</v>
      </c>
      <c r="AH57" s="31">
        <f t="shared" si="71"/>
        <v>151.49727048419194</v>
      </c>
      <c r="AI57" s="31">
        <f t="shared" si="71"/>
        <v>162.72162789522059</v>
      </c>
      <c r="AJ57" s="31">
        <f t="shared" si="71"/>
        <v>147.59678025695601</v>
      </c>
      <c r="AK57" s="31">
        <f t="shared" si="71"/>
        <v>174.4347942295442</v>
      </c>
      <c r="AL57" s="31">
        <f t="shared" si="71"/>
        <v>154.80078040988371</v>
      </c>
      <c r="AM57" s="31">
        <f t="shared" si="71"/>
        <v>157.72606617358335</v>
      </c>
      <c r="AN57" s="31" t="s">
        <v>33</v>
      </c>
      <c r="AO57" s="31">
        <f t="shared" ref="AO57:AP57" si="72">AO58+AO63+AO66+AO71+AO76+AO85+AO90+AO95+AO99+AO109+AO104</f>
        <v>1060.2344511643485</v>
      </c>
      <c r="AP57" s="31">
        <f t="shared" si="72"/>
        <v>1091.017800184987</v>
      </c>
      <c r="AQ57" s="31" t="s">
        <v>33</v>
      </c>
      <c r="AR57" s="39"/>
      <c r="AS57" s="39"/>
    </row>
    <row r="58" spans="1:49" s="44" customFormat="1" ht="15.75" customHeight="1">
      <c r="A58" s="56" t="s">
        <v>255</v>
      </c>
      <c r="B58" s="30" t="s">
        <v>87</v>
      </c>
      <c r="C58" s="22" t="s">
        <v>83</v>
      </c>
      <c r="D58" s="22" t="s">
        <v>34</v>
      </c>
      <c r="E58" s="22" t="s">
        <v>97</v>
      </c>
      <c r="F58" s="22">
        <v>2028</v>
      </c>
      <c r="G58" s="22">
        <v>2028</v>
      </c>
      <c r="H58" s="22" t="s">
        <v>33</v>
      </c>
      <c r="I58" s="22" t="s">
        <v>33</v>
      </c>
      <c r="J58" s="31">
        <f t="shared" ref="J58:AM58" si="73">SUM(J59:J62)</f>
        <v>0</v>
      </c>
      <c r="K58" s="31">
        <f t="shared" si="73"/>
        <v>28.717354362576174</v>
      </c>
      <c r="L58" s="31">
        <f t="shared" si="73"/>
        <v>0</v>
      </c>
      <c r="M58" s="31">
        <f t="shared" si="73"/>
        <v>0</v>
      </c>
      <c r="N58" s="31">
        <f t="shared" si="73"/>
        <v>0</v>
      </c>
      <c r="O58" s="31">
        <f t="shared" si="73"/>
        <v>28.717354362576174</v>
      </c>
      <c r="P58" s="31">
        <f t="shared" si="73"/>
        <v>31.604347386133668</v>
      </c>
      <c r="Q58" s="31">
        <f t="shared" si="73"/>
        <v>0</v>
      </c>
      <c r="R58" s="31">
        <f t="shared" si="73"/>
        <v>0</v>
      </c>
      <c r="S58" s="31">
        <f t="shared" si="73"/>
        <v>0</v>
      </c>
      <c r="T58" s="31">
        <f t="shared" si="73"/>
        <v>31.604347386133668</v>
      </c>
      <c r="U58" s="31">
        <f t="shared" si="73"/>
        <v>28.717354362576174</v>
      </c>
      <c r="V58" s="31">
        <f t="shared" si="73"/>
        <v>28.717354362576174</v>
      </c>
      <c r="W58" s="31">
        <f t="shared" si="73"/>
        <v>28.717354362576174</v>
      </c>
      <c r="X58" s="31">
        <f t="shared" si="73"/>
        <v>28.717354362576174</v>
      </c>
      <c r="Y58" s="31">
        <f t="shared" si="73"/>
        <v>31.604347386133668</v>
      </c>
      <c r="Z58" s="31">
        <f t="shared" si="73"/>
        <v>31.604347386133668</v>
      </c>
      <c r="AA58" s="31">
        <f t="shared" si="73"/>
        <v>0</v>
      </c>
      <c r="AB58" s="31">
        <f t="shared" si="73"/>
        <v>0</v>
      </c>
      <c r="AC58" s="31">
        <f t="shared" si="73"/>
        <v>4.5272269312450337</v>
      </c>
      <c r="AD58" s="31">
        <f t="shared" si="73"/>
        <v>0</v>
      </c>
      <c r="AE58" s="31">
        <f t="shared" si="73"/>
        <v>10.911429475393334</v>
      </c>
      <c r="AF58" s="31">
        <f t="shared" si="73"/>
        <v>14.222822043297336</v>
      </c>
      <c r="AG58" s="31">
        <f t="shared" si="73"/>
        <v>6.4953375369923085</v>
      </c>
      <c r="AH58" s="31">
        <f t="shared" si="73"/>
        <v>8.5088658807930013</v>
      </c>
      <c r="AI58" s="31">
        <f t="shared" si="73"/>
        <v>6.7833604189454997</v>
      </c>
      <c r="AJ58" s="31">
        <f t="shared" si="73"/>
        <v>8.8726594620433339</v>
      </c>
      <c r="AK58" s="86">
        <f t="shared" si="73"/>
        <v>0</v>
      </c>
      <c r="AL58" s="31">
        <f t="shared" si="73"/>
        <v>0</v>
      </c>
      <c r="AM58" s="31">
        <f t="shared" si="73"/>
        <v>0</v>
      </c>
      <c r="AN58" s="31" t="s">
        <v>33</v>
      </c>
      <c r="AO58" s="31">
        <f>SUM(AO59:AO62)</f>
        <v>28.717354362576174</v>
      </c>
      <c r="AP58" s="31">
        <f>SUM(AP59:AP62)</f>
        <v>31.604347386133668</v>
      </c>
      <c r="AQ58" s="66" t="s">
        <v>33</v>
      </c>
      <c r="AR58" s="39"/>
      <c r="AS58" s="39"/>
    </row>
    <row r="59" spans="1:49" s="11" customFormat="1" outlineLevel="1">
      <c r="A59" s="70" t="s">
        <v>255</v>
      </c>
      <c r="B59" s="50" t="s">
        <v>164</v>
      </c>
      <c r="C59" s="102" t="s">
        <v>84</v>
      </c>
      <c r="D59" s="102" t="s">
        <v>103</v>
      </c>
      <c r="E59" s="119">
        <v>2028</v>
      </c>
      <c r="F59" s="102">
        <v>2028</v>
      </c>
      <c r="G59" s="102">
        <v>2028</v>
      </c>
      <c r="H59" s="102" t="s">
        <v>33</v>
      </c>
      <c r="I59" s="102" t="s">
        <v>33</v>
      </c>
      <c r="J59" s="63">
        <v>0</v>
      </c>
      <c r="K59" s="63">
        <f t="shared" ref="K59:K62" si="74">L59+M59+N59+O59</f>
        <v>6.7833604189454997</v>
      </c>
      <c r="L59" s="63">
        <v>0</v>
      </c>
      <c r="M59" s="63">
        <v>0</v>
      </c>
      <c r="N59" s="63">
        <v>0</v>
      </c>
      <c r="O59" s="63">
        <f t="shared" ref="O59:O110" si="75">J59+V59</f>
        <v>6.7833604189454997</v>
      </c>
      <c r="P59" s="63">
        <f t="shared" ref="P59:P62" si="76">T59</f>
        <v>8.8726594620433339</v>
      </c>
      <c r="Q59" s="63">
        <v>0</v>
      </c>
      <c r="R59" s="63">
        <v>0</v>
      </c>
      <c r="S59" s="63">
        <v>0</v>
      </c>
      <c r="T59" s="63">
        <f t="shared" ref="T59:T110" si="77">Y59+J59+AB59</f>
        <v>8.8726594620433339</v>
      </c>
      <c r="U59" s="63">
        <f t="shared" ref="U59:U62" si="78">V59</f>
        <v>6.7833604189454997</v>
      </c>
      <c r="V59" s="63">
        <f t="shared" ref="V59:V62" si="79">AA59+AC59+AE59+AG59+AI59+AK59</f>
        <v>6.7833604189454997</v>
      </c>
      <c r="W59" s="63">
        <f t="shared" ref="W59:W62" si="80">X59</f>
        <v>6.7833604189454997</v>
      </c>
      <c r="X59" s="63">
        <f t="shared" ref="X59:X110" si="81">V59-AA59</f>
        <v>6.7833604189454997</v>
      </c>
      <c r="Y59" s="63">
        <f t="shared" ref="Y59:Y62" si="82">Z59</f>
        <v>8.8726594620433339</v>
      </c>
      <c r="Z59" s="63">
        <f>AD59+AF59+AH59+AJ59+AL59+AM59</f>
        <v>8.8726594620433339</v>
      </c>
      <c r="AA59" s="63">
        <v>0</v>
      </c>
      <c r="AB59" s="63">
        <v>0</v>
      </c>
      <c r="AC59" s="63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6.7833604189454997</v>
      </c>
      <c r="AJ59" s="63">
        <v>8.8726594620433339</v>
      </c>
      <c r="AK59" s="87">
        <v>0</v>
      </c>
      <c r="AL59" s="63">
        <v>0</v>
      </c>
      <c r="AM59" s="63">
        <v>0</v>
      </c>
      <c r="AN59" s="63" t="s">
        <v>33</v>
      </c>
      <c r="AO59" s="63">
        <f>AC59+AE59+AG59+AI59+AK59+AM59</f>
        <v>6.7833604189454997</v>
      </c>
      <c r="AP59" s="63">
        <f>AD59+AF59+AH59+AJ59+AL59+AM59</f>
        <v>8.8726594620433339</v>
      </c>
      <c r="AQ59" s="63" t="s">
        <v>168</v>
      </c>
      <c r="AR59" s="39"/>
      <c r="AS59" s="39"/>
      <c r="AV59" s="40"/>
      <c r="AW59" s="40"/>
    </row>
    <row r="60" spans="1:49" s="11" customFormat="1" outlineLevel="1">
      <c r="A60" s="70" t="s">
        <v>255</v>
      </c>
      <c r="B60" s="50" t="s">
        <v>165</v>
      </c>
      <c r="C60" s="102" t="s">
        <v>85</v>
      </c>
      <c r="D60" s="102" t="s">
        <v>103</v>
      </c>
      <c r="E60" s="119">
        <v>2027</v>
      </c>
      <c r="F60" s="102">
        <v>2027</v>
      </c>
      <c r="G60" s="102">
        <v>2027</v>
      </c>
      <c r="H60" s="102" t="s">
        <v>33</v>
      </c>
      <c r="I60" s="102" t="s">
        <v>33</v>
      </c>
      <c r="J60" s="63">
        <v>0</v>
      </c>
      <c r="K60" s="63">
        <f t="shared" si="74"/>
        <v>6.4953375369923085</v>
      </c>
      <c r="L60" s="63">
        <v>0</v>
      </c>
      <c r="M60" s="63">
        <v>0</v>
      </c>
      <c r="N60" s="63">
        <v>0</v>
      </c>
      <c r="O60" s="63">
        <f t="shared" si="75"/>
        <v>6.4953375369923085</v>
      </c>
      <c r="P60" s="63">
        <f t="shared" si="76"/>
        <v>8.5088658807930013</v>
      </c>
      <c r="Q60" s="63">
        <v>0</v>
      </c>
      <c r="R60" s="63">
        <v>0</v>
      </c>
      <c r="S60" s="63">
        <v>0</v>
      </c>
      <c r="T60" s="63">
        <f t="shared" si="77"/>
        <v>8.5088658807930013</v>
      </c>
      <c r="U60" s="63">
        <f t="shared" si="78"/>
        <v>6.4953375369923085</v>
      </c>
      <c r="V60" s="63">
        <f t="shared" si="79"/>
        <v>6.4953375369923085</v>
      </c>
      <c r="W60" s="63">
        <f t="shared" si="80"/>
        <v>6.4953375369923085</v>
      </c>
      <c r="X60" s="63">
        <f t="shared" si="81"/>
        <v>6.4953375369923085</v>
      </c>
      <c r="Y60" s="63">
        <f t="shared" si="82"/>
        <v>8.5088658807930013</v>
      </c>
      <c r="Z60" s="63">
        <f>AD60+AF60+AH60+AJ60+AL60+AM60</f>
        <v>8.5088658807930013</v>
      </c>
      <c r="AA60" s="63">
        <v>0</v>
      </c>
      <c r="AB60" s="63">
        <v>0</v>
      </c>
      <c r="AC60" s="63">
        <v>0</v>
      </c>
      <c r="AD60" s="63">
        <v>0</v>
      </c>
      <c r="AE60" s="63">
        <v>0</v>
      </c>
      <c r="AF60" s="63">
        <v>0</v>
      </c>
      <c r="AG60" s="63">
        <f>'[1]Фин и осв'!$AN$13/1000</f>
        <v>6.4953375369923085</v>
      </c>
      <c r="AH60" s="63">
        <v>8.5088658807930013</v>
      </c>
      <c r="AI60" s="63">
        <v>0</v>
      </c>
      <c r="AJ60" s="63">
        <v>0</v>
      </c>
      <c r="AK60" s="87">
        <v>0</v>
      </c>
      <c r="AL60" s="63">
        <v>0</v>
      </c>
      <c r="AM60" s="63">
        <v>0</v>
      </c>
      <c r="AN60" s="63" t="s">
        <v>33</v>
      </c>
      <c r="AO60" s="63">
        <f>AC60+AE60+AG60+AI60+AK60+AM60</f>
        <v>6.4953375369923085</v>
      </c>
      <c r="AP60" s="63">
        <f>AD60+AF60+AH60+AJ60+AL60+AM60</f>
        <v>8.5088658807930013</v>
      </c>
      <c r="AQ60" s="63" t="s">
        <v>168</v>
      </c>
      <c r="AR60" s="39"/>
      <c r="AS60" s="39"/>
      <c r="AV60" s="40"/>
      <c r="AW60" s="40"/>
    </row>
    <row r="61" spans="1:49" s="11" customFormat="1" ht="15.75" customHeight="1" outlineLevel="1">
      <c r="A61" s="70" t="s">
        <v>255</v>
      </c>
      <c r="B61" s="50" t="s">
        <v>166</v>
      </c>
      <c r="C61" s="102" t="s">
        <v>86</v>
      </c>
      <c r="D61" s="102" t="s">
        <v>103</v>
      </c>
      <c r="E61" s="119">
        <v>2025</v>
      </c>
      <c r="F61" s="102">
        <v>2025</v>
      </c>
      <c r="G61" s="102" t="s">
        <v>33</v>
      </c>
      <c r="H61" s="102" t="s">
        <v>33</v>
      </c>
      <c r="I61" s="102" t="s">
        <v>33</v>
      </c>
      <c r="J61" s="63">
        <v>0</v>
      </c>
      <c r="K61" s="63">
        <f t="shared" si="74"/>
        <v>4.5272269312450337</v>
      </c>
      <c r="L61" s="63">
        <v>0</v>
      </c>
      <c r="M61" s="63">
        <v>0</v>
      </c>
      <c r="N61" s="63">
        <v>0</v>
      </c>
      <c r="O61" s="63">
        <f t="shared" si="75"/>
        <v>4.5272269312450337</v>
      </c>
      <c r="P61" s="63">
        <f t="shared" si="76"/>
        <v>0</v>
      </c>
      <c r="Q61" s="63">
        <v>0</v>
      </c>
      <c r="R61" s="63">
        <v>0</v>
      </c>
      <c r="S61" s="63">
        <v>0</v>
      </c>
      <c r="T61" s="63">
        <f t="shared" si="77"/>
        <v>0</v>
      </c>
      <c r="U61" s="63">
        <f t="shared" si="78"/>
        <v>4.5272269312450337</v>
      </c>
      <c r="V61" s="63">
        <f t="shared" si="79"/>
        <v>4.5272269312450337</v>
      </c>
      <c r="W61" s="63">
        <f t="shared" si="80"/>
        <v>4.5272269312450337</v>
      </c>
      <c r="X61" s="63">
        <f t="shared" si="81"/>
        <v>4.5272269312450337</v>
      </c>
      <c r="Y61" s="63">
        <f t="shared" si="82"/>
        <v>0</v>
      </c>
      <c r="Z61" s="63">
        <f>AD61+AF61+AH61+AJ61+AL61+AM61</f>
        <v>0</v>
      </c>
      <c r="AA61" s="63">
        <v>0</v>
      </c>
      <c r="AB61" s="63">
        <v>0</v>
      </c>
      <c r="AC61" s="63">
        <v>4.5272269312450337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87">
        <v>0</v>
      </c>
      <c r="AL61" s="63">
        <v>0</v>
      </c>
      <c r="AM61" s="63">
        <v>0</v>
      </c>
      <c r="AN61" s="63" t="s">
        <v>33</v>
      </c>
      <c r="AO61" s="63">
        <f>AC61+AE61+AG61+AI61+AK61+AM61</f>
        <v>4.5272269312450337</v>
      </c>
      <c r="AP61" s="63">
        <f>AD61+AF61+AH61+AJ61+AL61+AM61</f>
        <v>0</v>
      </c>
      <c r="AQ61" s="63" t="s">
        <v>235</v>
      </c>
      <c r="AR61" s="39"/>
      <c r="AS61" s="39"/>
      <c r="AT61" s="40"/>
      <c r="AU61" s="40"/>
      <c r="AV61" s="40"/>
      <c r="AW61" s="40"/>
    </row>
    <row r="62" spans="1:49" s="11" customFormat="1" ht="31.5" customHeight="1" outlineLevel="1">
      <c r="A62" s="70" t="s">
        <v>255</v>
      </c>
      <c r="B62" s="50" t="s">
        <v>167</v>
      </c>
      <c r="C62" s="102" t="s">
        <v>91</v>
      </c>
      <c r="D62" s="102" t="s">
        <v>103</v>
      </c>
      <c r="E62" s="119">
        <v>2026</v>
      </c>
      <c r="F62" s="102">
        <v>2026</v>
      </c>
      <c r="G62" s="102">
        <v>2026</v>
      </c>
      <c r="H62" s="102" t="s">
        <v>33</v>
      </c>
      <c r="I62" s="102" t="s">
        <v>33</v>
      </c>
      <c r="J62" s="63">
        <v>0</v>
      </c>
      <c r="K62" s="63">
        <f t="shared" si="74"/>
        <v>10.911429475393334</v>
      </c>
      <c r="L62" s="63">
        <v>0</v>
      </c>
      <c r="M62" s="63">
        <v>0</v>
      </c>
      <c r="N62" s="63">
        <v>0</v>
      </c>
      <c r="O62" s="63">
        <f t="shared" si="75"/>
        <v>10.911429475393334</v>
      </c>
      <c r="P62" s="63">
        <f t="shared" si="76"/>
        <v>14.222822043297336</v>
      </c>
      <c r="Q62" s="63">
        <v>0</v>
      </c>
      <c r="R62" s="63">
        <v>0</v>
      </c>
      <c r="S62" s="63">
        <v>0</v>
      </c>
      <c r="T62" s="63">
        <f t="shared" si="77"/>
        <v>14.222822043297336</v>
      </c>
      <c r="U62" s="63">
        <f t="shared" si="78"/>
        <v>10.911429475393334</v>
      </c>
      <c r="V62" s="63">
        <f t="shared" si="79"/>
        <v>10.911429475393334</v>
      </c>
      <c r="W62" s="63">
        <f t="shared" si="80"/>
        <v>10.911429475393334</v>
      </c>
      <c r="X62" s="63">
        <f t="shared" si="81"/>
        <v>10.911429475393334</v>
      </c>
      <c r="Y62" s="63">
        <f t="shared" si="82"/>
        <v>14.222822043297336</v>
      </c>
      <c r="Z62" s="63">
        <f>AD62+AF62+AH62+AJ62+AL62+AM62</f>
        <v>14.222822043297336</v>
      </c>
      <c r="AA62" s="63">
        <v>0</v>
      </c>
      <c r="AB62" s="63">
        <v>0</v>
      </c>
      <c r="AC62" s="63">
        <v>0</v>
      </c>
      <c r="AD62" s="63">
        <v>0</v>
      </c>
      <c r="AE62" s="63">
        <v>10.911429475393334</v>
      </c>
      <c r="AF62" s="63">
        <v>14.222822043297336</v>
      </c>
      <c r="AG62" s="63">
        <v>0</v>
      </c>
      <c r="AH62" s="63">
        <v>0</v>
      </c>
      <c r="AI62" s="63">
        <v>0</v>
      </c>
      <c r="AJ62" s="63">
        <v>0</v>
      </c>
      <c r="AK62" s="87">
        <v>0</v>
      </c>
      <c r="AL62" s="63">
        <v>0</v>
      </c>
      <c r="AM62" s="63">
        <v>0</v>
      </c>
      <c r="AN62" s="63" t="s">
        <v>33</v>
      </c>
      <c r="AO62" s="63">
        <f>AC62+AE62+AG62+AI62+AK62+AM62</f>
        <v>10.911429475393334</v>
      </c>
      <c r="AP62" s="63">
        <f>AD62+AF62+AH62+AJ62+AL62+AM62</f>
        <v>14.222822043297336</v>
      </c>
      <c r="AQ62" s="63" t="s">
        <v>168</v>
      </c>
      <c r="AR62" s="39"/>
      <c r="AS62" s="39"/>
      <c r="AT62" s="40"/>
      <c r="AU62" s="40"/>
      <c r="AV62" s="40"/>
      <c r="AW62" s="40"/>
    </row>
    <row r="63" spans="1:49" s="44" customFormat="1" ht="31.5" customHeight="1" outlineLevel="1">
      <c r="A63" s="56" t="s">
        <v>255</v>
      </c>
      <c r="B63" s="100" t="s">
        <v>227</v>
      </c>
      <c r="C63" s="98" t="s">
        <v>83</v>
      </c>
      <c r="D63" s="98" t="s">
        <v>103</v>
      </c>
      <c r="E63" s="98">
        <v>2026</v>
      </c>
      <c r="F63" s="98" t="s">
        <v>33</v>
      </c>
      <c r="G63" s="98">
        <v>2026</v>
      </c>
      <c r="H63" s="22" t="s">
        <v>33</v>
      </c>
      <c r="I63" s="22" t="s">
        <v>33</v>
      </c>
      <c r="J63" s="31">
        <f>SUM(J64:J65)</f>
        <v>0</v>
      </c>
      <c r="K63" s="31">
        <f t="shared" ref="K63:AM63" si="83">SUM(K64:K65)</f>
        <v>0</v>
      </c>
      <c r="L63" s="31">
        <f t="shared" si="83"/>
        <v>0</v>
      </c>
      <c r="M63" s="31">
        <f t="shared" si="83"/>
        <v>0</v>
      </c>
      <c r="N63" s="31">
        <f t="shared" si="83"/>
        <v>0</v>
      </c>
      <c r="O63" s="31">
        <f t="shared" si="83"/>
        <v>0</v>
      </c>
      <c r="P63" s="31">
        <f t="shared" si="83"/>
        <v>25.0507536706153</v>
      </c>
      <c r="Q63" s="31">
        <f t="shared" si="83"/>
        <v>0</v>
      </c>
      <c r="R63" s="31">
        <f t="shared" si="83"/>
        <v>0</v>
      </c>
      <c r="S63" s="31">
        <f t="shared" si="83"/>
        <v>0</v>
      </c>
      <c r="T63" s="31">
        <f t="shared" si="83"/>
        <v>25.0507536706153</v>
      </c>
      <c r="U63" s="31">
        <f t="shared" si="83"/>
        <v>0</v>
      </c>
      <c r="V63" s="31">
        <f t="shared" si="83"/>
        <v>0</v>
      </c>
      <c r="W63" s="31">
        <f t="shared" si="83"/>
        <v>0</v>
      </c>
      <c r="X63" s="31">
        <f t="shared" si="83"/>
        <v>0</v>
      </c>
      <c r="Y63" s="31">
        <f t="shared" si="83"/>
        <v>25.0507536706153</v>
      </c>
      <c r="Z63" s="31">
        <f t="shared" si="83"/>
        <v>25.0507536706153</v>
      </c>
      <c r="AA63" s="31">
        <f t="shared" si="83"/>
        <v>0</v>
      </c>
      <c r="AB63" s="31">
        <f t="shared" si="83"/>
        <v>0</v>
      </c>
      <c r="AC63" s="31">
        <f t="shared" si="83"/>
        <v>0</v>
      </c>
      <c r="AD63" s="31">
        <f t="shared" si="83"/>
        <v>0</v>
      </c>
      <c r="AE63" s="31">
        <f t="shared" si="83"/>
        <v>0</v>
      </c>
      <c r="AF63" s="31">
        <f t="shared" si="83"/>
        <v>25.0507536706153</v>
      </c>
      <c r="AG63" s="31">
        <f t="shared" si="83"/>
        <v>0</v>
      </c>
      <c r="AH63" s="31">
        <f t="shared" si="83"/>
        <v>0</v>
      </c>
      <c r="AI63" s="31">
        <f t="shared" si="83"/>
        <v>0</v>
      </c>
      <c r="AJ63" s="31">
        <f t="shared" si="83"/>
        <v>0</v>
      </c>
      <c r="AK63" s="86">
        <f t="shared" si="83"/>
        <v>0</v>
      </c>
      <c r="AL63" s="31">
        <f t="shared" si="83"/>
        <v>0</v>
      </c>
      <c r="AM63" s="31">
        <f t="shared" si="83"/>
        <v>0</v>
      </c>
      <c r="AN63" s="31" t="s">
        <v>33</v>
      </c>
      <c r="AO63" s="31">
        <f t="shared" ref="AO63" si="84">SUM(AO64:AO65)</f>
        <v>0</v>
      </c>
      <c r="AP63" s="31">
        <f t="shared" ref="AP63" si="85">SUM(AP64:AP65)</f>
        <v>25.0507536706153</v>
      </c>
      <c r="AQ63" s="31" t="s">
        <v>33</v>
      </c>
      <c r="AR63" s="39"/>
      <c r="AS63" s="39"/>
      <c r="AT63" s="43"/>
      <c r="AU63" s="43"/>
      <c r="AV63" s="43"/>
      <c r="AW63" s="43"/>
    </row>
    <row r="64" spans="1:49" s="11" customFormat="1" ht="31.5" customHeight="1" outlineLevel="1">
      <c r="A64" s="59" t="s">
        <v>255</v>
      </c>
      <c r="B64" s="108" t="s">
        <v>228</v>
      </c>
      <c r="C64" s="109" t="s">
        <v>229</v>
      </c>
      <c r="D64" s="110" t="s">
        <v>103</v>
      </c>
      <c r="E64" s="110">
        <v>2026</v>
      </c>
      <c r="F64" s="110" t="s">
        <v>33</v>
      </c>
      <c r="G64" s="110">
        <v>2026</v>
      </c>
      <c r="H64" s="102" t="s">
        <v>33</v>
      </c>
      <c r="I64" s="102" t="s">
        <v>33</v>
      </c>
      <c r="J64" s="63">
        <v>0</v>
      </c>
      <c r="K64" s="63">
        <f t="shared" ref="K64:K65" si="86">L64+M64+N64+O64</f>
        <v>0</v>
      </c>
      <c r="L64" s="63">
        <v>0</v>
      </c>
      <c r="M64" s="63">
        <v>0</v>
      </c>
      <c r="N64" s="63">
        <v>0</v>
      </c>
      <c r="O64" s="63">
        <f t="shared" ref="O64:O65" si="87">J64+V64</f>
        <v>0</v>
      </c>
      <c r="P64" s="63">
        <f t="shared" ref="P64:P65" si="88">T64</f>
        <v>12.156758963010899</v>
      </c>
      <c r="Q64" s="63">
        <v>0</v>
      </c>
      <c r="R64" s="63">
        <v>0</v>
      </c>
      <c r="S64" s="63">
        <v>0</v>
      </c>
      <c r="T64" s="63">
        <f t="shared" ref="T64:T65" si="89">Y64+J64+AB64</f>
        <v>12.156758963010899</v>
      </c>
      <c r="U64" s="63">
        <f t="shared" ref="U64:U65" si="90">V64</f>
        <v>0</v>
      </c>
      <c r="V64" s="63">
        <f t="shared" ref="V64:V65" si="91">AA64+AC64+AE64+AG64+AI64+AK64</f>
        <v>0</v>
      </c>
      <c r="W64" s="63">
        <f t="shared" ref="W64:W65" si="92">X64</f>
        <v>0</v>
      </c>
      <c r="X64" s="63">
        <f t="shared" ref="X64:X65" si="93">V64-AA64</f>
        <v>0</v>
      </c>
      <c r="Y64" s="63">
        <f t="shared" ref="Y64:Y65" si="94">Z64</f>
        <v>12.156758963010899</v>
      </c>
      <c r="Z64" s="63">
        <f t="shared" ref="Z64:Z65" si="95">AD64+AF64+AH64+AJ64+AL64+AM64</f>
        <v>12.156758963010899</v>
      </c>
      <c r="AA64" s="63">
        <v>0</v>
      </c>
      <c r="AB64" s="63">
        <v>0</v>
      </c>
      <c r="AC64" s="63">
        <v>0</v>
      </c>
      <c r="AD64" s="63">
        <v>0</v>
      </c>
      <c r="AE64" s="63">
        <v>0</v>
      </c>
      <c r="AF64" s="63">
        <v>12.156758963010899</v>
      </c>
      <c r="AG64" s="63">
        <v>0</v>
      </c>
      <c r="AH64" s="63">
        <v>0</v>
      </c>
      <c r="AI64" s="63">
        <v>0</v>
      </c>
      <c r="AJ64" s="63">
        <v>0</v>
      </c>
      <c r="AK64" s="87">
        <v>0</v>
      </c>
      <c r="AL64" s="63">
        <v>0</v>
      </c>
      <c r="AM64" s="63">
        <v>0</v>
      </c>
      <c r="AN64" s="63" t="s">
        <v>33</v>
      </c>
      <c r="AO64" s="63">
        <f t="shared" ref="AO64:AO65" si="96">AC64+AE64+AG64+AI64+AK64+AM64</f>
        <v>0</v>
      </c>
      <c r="AP64" s="63">
        <f t="shared" ref="AP64:AP65" si="97">AD64+AF64+AH64+AJ64+AL64+AM64</f>
        <v>12.156758963010899</v>
      </c>
      <c r="AQ64" s="144" t="s">
        <v>248</v>
      </c>
      <c r="AR64" s="39"/>
      <c r="AS64" s="39"/>
      <c r="AT64" s="40"/>
      <c r="AU64" s="40"/>
      <c r="AV64" s="40"/>
      <c r="AW64" s="40"/>
    </row>
    <row r="65" spans="1:49" s="11" customFormat="1" ht="31.5" customHeight="1" outlineLevel="1">
      <c r="A65" s="59" t="s">
        <v>255</v>
      </c>
      <c r="B65" s="108" t="s">
        <v>251</v>
      </c>
      <c r="C65" s="109" t="s">
        <v>230</v>
      </c>
      <c r="D65" s="110" t="s">
        <v>103</v>
      </c>
      <c r="E65" s="110">
        <v>2026</v>
      </c>
      <c r="F65" s="110" t="s">
        <v>33</v>
      </c>
      <c r="G65" s="110">
        <v>2026</v>
      </c>
      <c r="H65" s="102" t="s">
        <v>33</v>
      </c>
      <c r="I65" s="102" t="s">
        <v>33</v>
      </c>
      <c r="J65" s="63">
        <v>0</v>
      </c>
      <c r="K65" s="63">
        <f t="shared" si="86"/>
        <v>0</v>
      </c>
      <c r="L65" s="63">
        <v>0</v>
      </c>
      <c r="M65" s="63">
        <v>0</v>
      </c>
      <c r="N65" s="63">
        <v>0</v>
      </c>
      <c r="O65" s="63">
        <f t="shared" si="87"/>
        <v>0</v>
      </c>
      <c r="P65" s="63">
        <f t="shared" si="88"/>
        <v>12.893994707604401</v>
      </c>
      <c r="Q65" s="63">
        <v>0</v>
      </c>
      <c r="R65" s="63">
        <v>0</v>
      </c>
      <c r="S65" s="63">
        <v>0</v>
      </c>
      <c r="T65" s="63">
        <f t="shared" si="89"/>
        <v>12.893994707604401</v>
      </c>
      <c r="U65" s="63">
        <f t="shared" si="90"/>
        <v>0</v>
      </c>
      <c r="V65" s="63">
        <f t="shared" si="91"/>
        <v>0</v>
      </c>
      <c r="W65" s="63">
        <f t="shared" si="92"/>
        <v>0</v>
      </c>
      <c r="X65" s="63">
        <f t="shared" si="93"/>
        <v>0</v>
      </c>
      <c r="Y65" s="63">
        <f t="shared" si="94"/>
        <v>12.893994707604401</v>
      </c>
      <c r="Z65" s="63">
        <f t="shared" si="95"/>
        <v>12.893994707604401</v>
      </c>
      <c r="AA65" s="63">
        <v>0</v>
      </c>
      <c r="AB65" s="63">
        <v>0</v>
      </c>
      <c r="AC65" s="63">
        <v>0</v>
      </c>
      <c r="AD65" s="63">
        <v>0</v>
      </c>
      <c r="AE65" s="63">
        <v>0</v>
      </c>
      <c r="AF65" s="63">
        <v>12.893994707604401</v>
      </c>
      <c r="AG65" s="63">
        <v>0</v>
      </c>
      <c r="AH65" s="63">
        <v>0</v>
      </c>
      <c r="AI65" s="63">
        <v>0</v>
      </c>
      <c r="AJ65" s="63">
        <v>0</v>
      </c>
      <c r="AK65" s="87">
        <v>0</v>
      </c>
      <c r="AL65" s="63">
        <v>0</v>
      </c>
      <c r="AM65" s="63">
        <v>0</v>
      </c>
      <c r="AN65" s="63" t="s">
        <v>33</v>
      </c>
      <c r="AO65" s="63">
        <f t="shared" si="96"/>
        <v>0</v>
      </c>
      <c r="AP65" s="63">
        <f t="shared" si="97"/>
        <v>12.893994707604401</v>
      </c>
      <c r="AQ65" s="145"/>
      <c r="AR65" s="39"/>
      <c r="AS65" s="39"/>
      <c r="AT65" s="40"/>
      <c r="AU65" s="40"/>
      <c r="AV65" s="40"/>
      <c r="AW65" s="40"/>
    </row>
    <row r="66" spans="1:49" s="42" customFormat="1">
      <c r="A66" s="56" t="s">
        <v>255</v>
      </c>
      <c r="B66" s="22" t="s">
        <v>88</v>
      </c>
      <c r="C66" s="22" t="s">
        <v>83</v>
      </c>
      <c r="D66" s="22" t="s">
        <v>103</v>
      </c>
      <c r="E66" s="22" t="s">
        <v>98</v>
      </c>
      <c r="F66" s="22">
        <v>2027</v>
      </c>
      <c r="G66" s="22">
        <v>2027</v>
      </c>
      <c r="H66" s="22" t="s">
        <v>33</v>
      </c>
      <c r="I66" s="22" t="s">
        <v>33</v>
      </c>
      <c r="J66" s="31">
        <f t="shared" ref="J66:AM66" si="98">SUM(J67:J70)</f>
        <v>0.33</v>
      </c>
      <c r="K66" s="31">
        <f t="shared" si="98"/>
        <v>21.246807501920891</v>
      </c>
      <c r="L66" s="31">
        <f t="shared" si="98"/>
        <v>0</v>
      </c>
      <c r="M66" s="31">
        <f t="shared" si="98"/>
        <v>0</v>
      </c>
      <c r="N66" s="31">
        <f t="shared" si="98"/>
        <v>0</v>
      </c>
      <c r="O66" s="31">
        <f t="shared" si="98"/>
        <v>21.246807501920891</v>
      </c>
      <c r="P66" s="31">
        <f t="shared" si="98"/>
        <v>31.579631003059003</v>
      </c>
      <c r="Q66" s="31">
        <f t="shared" si="98"/>
        <v>0</v>
      </c>
      <c r="R66" s="31">
        <f t="shared" si="98"/>
        <v>0</v>
      </c>
      <c r="S66" s="31">
        <f t="shared" si="98"/>
        <v>0</v>
      </c>
      <c r="T66" s="31">
        <f t="shared" si="98"/>
        <v>31.579631003059003</v>
      </c>
      <c r="U66" s="31">
        <f t="shared" si="98"/>
        <v>20.916807501920889</v>
      </c>
      <c r="V66" s="31">
        <f t="shared" si="98"/>
        <v>20.916807501920889</v>
      </c>
      <c r="W66" s="31">
        <f t="shared" si="98"/>
        <v>16.530448785712139</v>
      </c>
      <c r="X66" s="31">
        <f t="shared" si="98"/>
        <v>16.530448785712139</v>
      </c>
      <c r="Y66" s="31">
        <f t="shared" si="98"/>
        <v>27.085831003058999</v>
      </c>
      <c r="Z66" s="31">
        <f t="shared" si="98"/>
        <v>27.085831003058999</v>
      </c>
      <c r="AA66" s="31">
        <f t="shared" si="98"/>
        <v>4.3863587162087505</v>
      </c>
      <c r="AB66" s="31">
        <f t="shared" si="98"/>
        <v>4.1638000000000002</v>
      </c>
      <c r="AC66" s="31">
        <f t="shared" si="98"/>
        <v>5.7175218333426185</v>
      </c>
      <c r="AD66" s="31">
        <f t="shared" si="98"/>
        <v>9.4913830584602348</v>
      </c>
      <c r="AE66" s="31">
        <f t="shared" si="98"/>
        <v>5.7871318912488832</v>
      </c>
      <c r="AF66" s="31">
        <f t="shared" si="98"/>
        <v>9.100277041092907</v>
      </c>
      <c r="AG66" s="31">
        <f t="shared" si="98"/>
        <v>5.0257950611206361</v>
      </c>
      <c r="AH66" s="31">
        <f t="shared" si="98"/>
        <v>8.494170903505859</v>
      </c>
      <c r="AI66" s="31">
        <f t="shared" si="98"/>
        <v>0</v>
      </c>
      <c r="AJ66" s="31">
        <f t="shared" si="98"/>
        <v>0</v>
      </c>
      <c r="AK66" s="86">
        <f t="shared" si="98"/>
        <v>0</v>
      </c>
      <c r="AL66" s="31">
        <f t="shared" si="98"/>
        <v>0</v>
      </c>
      <c r="AM66" s="31">
        <f t="shared" si="98"/>
        <v>0</v>
      </c>
      <c r="AN66" s="31" t="s">
        <v>33</v>
      </c>
      <c r="AO66" s="31">
        <f>SUM(AO67:AO70)</f>
        <v>16.530448785712139</v>
      </c>
      <c r="AP66" s="31">
        <f>SUM(AP67:AP70)</f>
        <v>27.085831003058999</v>
      </c>
      <c r="AQ66" s="31" t="s">
        <v>33</v>
      </c>
      <c r="AR66" s="39"/>
      <c r="AS66" s="39"/>
      <c r="AT66" s="41"/>
      <c r="AU66" s="41"/>
      <c r="AV66" s="79"/>
      <c r="AW66" s="40"/>
    </row>
    <row r="67" spans="1:49" s="11" customFormat="1">
      <c r="A67" s="59" t="s">
        <v>255</v>
      </c>
      <c r="B67" s="64" t="s">
        <v>154</v>
      </c>
      <c r="C67" s="103" t="s">
        <v>151</v>
      </c>
      <c r="D67" s="102" t="s">
        <v>103</v>
      </c>
      <c r="E67" s="69">
        <v>2026</v>
      </c>
      <c r="F67" s="69" t="s">
        <v>118</v>
      </c>
      <c r="G67" s="69" t="s">
        <v>118</v>
      </c>
      <c r="H67" s="102" t="s">
        <v>33</v>
      </c>
      <c r="I67" s="102" t="s">
        <v>33</v>
      </c>
      <c r="J67" s="63">
        <v>0</v>
      </c>
      <c r="K67" s="63">
        <f>L67+M67+N67+O67</f>
        <v>0.86060216420980817</v>
      </c>
      <c r="L67" s="63">
        <v>0</v>
      </c>
      <c r="M67" s="63">
        <v>0</v>
      </c>
      <c r="N67" s="63">
        <v>0</v>
      </c>
      <c r="O67" s="63">
        <f t="shared" si="75"/>
        <v>0.86060216420980817</v>
      </c>
      <c r="P67" s="63">
        <f>T67</f>
        <v>0.84682697610135005</v>
      </c>
      <c r="Q67" s="63">
        <v>0</v>
      </c>
      <c r="R67" s="63">
        <v>0</v>
      </c>
      <c r="S67" s="63">
        <v>0</v>
      </c>
      <c r="T67" s="63">
        <f t="shared" si="77"/>
        <v>0.84682697610135005</v>
      </c>
      <c r="U67" s="63">
        <f t="shared" ref="U67:U70" si="99">V67</f>
        <v>0.86060216420980817</v>
      </c>
      <c r="V67" s="63">
        <f t="shared" ref="V67:V70" si="100">AA67+AC67+AE67+AG67+AI67+AK67</f>
        <v>0.86060216420980817</v>
      </c>
      <c r="W67" s="63">
        <f t="shared" ref="W67:W70" si="101">X67</f>
        <v>0.86060216420980817</v>
      </c>
      <c r="X67" s="63">
        <f t="shared" si="81"/>
        <v>0.86060216420980817</v>
      </c>
      <c r="Y67" s="63">
        <f t="shared" ref="Y67:Y70" si="102">Z67</f>
        <v>0.84682697610135005</v>
      </c>
      <c r="Z67" s="63">
        <f>AD67+AF67+AH67+AJ67+AL67+AM67</f>
        <v>0.84682697610135005</v>
      </c>
      <c r="AA67" s="63">
        <v>0</v>
      </c>
      <c r="AB67" s="63">
        <v>0</v>
      </c>
      <c r="AC67" s="63">
        <v>0</v>
      </c>
      <c r="AD67" s="63">
        <v>0</v>
      </c>
      <c r="AE67" s="63">
        <v>0.86060216420980817</v>
      </c>
      <c r="AF67" s="63">
        <v>0.84682697610135005</v>
      </c>
      <c r="AG67" s="63">
        <v>0</v>
      </c>
      <c r="AH67" s="63">
        <v>0</v>
      </c>
      <c r="AI67" s="63">
        <v>0</v>
      </c>
      <c r="AJ67" s="63">
        <v>0</v>
      </c>
      <c r="AK67" s="87">
        <v>0</v>
      </c>
      <c r="AL67" s="63">
        <v>0</v>
      </c>
      <c r="AM67" s="63">
        <v>0</v>
      </c>
      <c r="AN67" s="63" t="s">
        <v>33</v>
      </c>
      <c r="AO67" s="63">
        <f>AC67+AE67+AG67+AI67+AK67+AM67</f>
        <v>0.86060216420980817</v>
      </c>
      <c r="AP67" s="63">
        <f>AD67+AF67+AH67+AJ67+AL67+AM67</f>
        <v>0.84682697610135005</v>
      </c>
      <c r="AQ67" s="63" t="s">
        <v>169</v>
      </c>
      <c r="AR67" s="39"/>
      <c r="AS67" s="39"/>
      <c r="AT67" s="40"/>
      <c r="AU67" s="40"/>
      <c r="AV67" s="79"/>
      <c r="AW67" s="40"/>
    </row>
    <row r="68" spans="1:49" s="11" customFormat="1">
      <c r="A68" s="59" t="s">
        <v>255</v>
      </c>
      <c r="B68" s="64" t="s">
        <v>155</v>
      </c>
      <c r="C68" s="102" t="s">
        <v>152</v>
      </c>
      <c r="D68" s="102" t="s">
        <v>34</v>
      </c>
      <c r="E68" s="69">
        <v>2022</v>
      </c>
      <c r="F68" s="69" t="s">
        <v>118</v>
      </c>
      <c r="G68" s="69" t="s">
        <v>118</v>
      </c>
      <c r="H68" s="102" t="s">
        <v>33</v>
      </c>
      <c r="I68" s="102" t="s">
        <v>33</v>
      </c>
      <c r="J68" s="63">
        <v>0.33</v>
      </c>
      <c r="K68" s="63">
        <f t="shared" ref="K68:K69" si="103">L68+M68+N68+O68</f>
        <v>0.45083346565694016</v>
      </c>
      <c r="L68" s="63">
        <v>0</v>
      </c>
      <c r="M68" s="63">
        <v>0</v>
      </c>
      <c r="N68" s="63">
        <v>0</v>
      </c>
      <c r="O68" s="63">
        <f t="shared" si="75"/>
        <v>0.45083346565694016</v>
      </c>
      <c r="P68" s="63">
        <f>T68</f>
        <v>0.448899350465922</v>
      </c>
      <c r="Q68" s="63">
        <v>0</v>
      </c>
      <c r="R68" s="63">
        <v>0</v>
      </c>
      <c r="S68" s="63">
        <v>0</v>
      </c>
      <c r="T68" s="63">
        <f t="shared" si="77"/>
        <v>0.448899350465922</v>
      </c>
      <c r="U68" s="63">
        <f t="shared" si="99"/>
        <v>0.12083346565694013</v>
      </c>
      <c r="V68" s="63">
        <f t="shared" si="100"/>
        <v>0.12083346565694013</v>
      </c>
      <c r="W68" s="63">
        <f t="shared" si="101"/>
        <v>0.12083346565694013</v>
      </c>
      <c r="X68" s="63">
        <f t="shared" si="81"/>
        <v>0.12083346565694013</v>
      </c>
      <c r="Y68" s="63">
        <f t="shared" si="102"/>
        <v>0.118899350465922</v>
      </c>
      <c r="Z68" s="63">
        <f>AD68+AF68+AH68+AJ68+AL68+AM68</f>
        <v>0.118899350465922</v>
      </c>
      <c r="AA68" s="63">
        <v>0</v>
      </c>
      <c r="AB68" s="63">
        <v>0</v>
      </c>
      <c r="AC68" s="63">
        <v>0</v>
      </c>
      <c r="AD68" s="63">
        <v>0</v>
      </c>
      <c r="AE68" s="63">
        <v>0.12083346565694013</v>
      </c>
      <c r="AF68" s="63">
        <v>0.118899350465922</v>
      </c>
      <c r="AG68" s="63">
        <v>0</v>
      </c>
      <c r="AH68" s="63">
        <v>0</v>
      </c>
      <c r="AI68" s="63">
        <v>0</v>
      </c>
      <c r="AJ68" s="63">
        <v>0</v>
      </c>
      <c r="AK68" s="87">
        <v>0</v>
      </c>
      <c r="AL68" s="63">
        <v>0</v>
      </c>
      <c r="AM68" s="63">
        <v>0</v>
      </c>
      <c r="AN68" s="63" t="s">
        <v>33</v>
      </c>
      <c r="AO68" s="63">
        <f>AC68+AE68+AG68+AI68+AK68+AM68</f>
        <v>0.12083346565694013</v>
      </c>
      <c r="AP68" s="63">
        <f>AD68+AF68+AH68+AJ68+AL68+AM68</f>
        <v>0.118899350465922</v>
      </c>
      <c r="AQ68" s="63" t="s">
        <v>169</v>
      </c>
      <c r="AR68" s="39"/>
      <c r="AS68" s="39"/>
      <c r="AT68" s="40"/>
      <c r="AU68" s="40"/>
      <c r="AV68" s="40"/>
      <c r="AW68" s="40"/>
    </row>
    <row r="69" spans="1:49" s="11" customFormat="1" ht="31.5">
      <c r="A69" s="59" t="s">
        <v>255</v>
      </c>
      <c r="B69" s="64" t="s">
        <v>256</v>
      </c>
      <c r="C69" s="102" t="s">
        <v>158</v>
      </c>
      <c r="D69" s="102" t="s">
        <v>34</v>
      </c>
      <c r="E69" s="69">
        <v>2023</v>
      </c>
      <c r="F69" s="69" t="s">
        <v>159</v>
      </c>
      <c r="G69" s="69" t="s">
        <v>159</v>
      </c>
      <c r="H69" s="102" t="s">
        <v>33</v>
      </c>
      <c r="I69" s="102" t="s">
        <v>33</v>
      </c>
      <c r="J69" s="63">
        <v>0</v>
      </c>
      <c r="K69" s="63">
        <f t="shared" si="103"/>
        <v>18.813086469126702</v>
      </c>
      <c r="L69" s="63">
        <v>0</v>
      </c>
      <c r="M69" s="63">
        <v>0</v>
      </c>
      <c r="N69" s="63">
        <v>0</v>
      </c>
      <c r="O69" s="63">
        <f t="shared" si="75"/>
        <v>18.813086469126702</v>
      </c>
      <c r="P69" s="63">
        <f>T69</f>
        <v>28.520363959908181</v>
      </c>
      <c r="Q69" s="63">
        <v>0</v>
      </c>
      <c r="R69" s="63">
        <v>0</v>
      </c>
      <c r="S69" s="63">
        <v>0</v>
      </c>
      <c r="T69" s="63">
        <f t="shared" si="77"/>
        <v>28.520363959908181</v>
      </c>
      <c r="U69" s="63">
        <f t="shared" si="99"/>
        <v>18.813086469126702</v>
      </c>
      <c r="V69" s="63">
        <f t="shared" si="100"/>
        <v>18.813086469126702</v>
      </c>
      <c r="W69" s="63">
        <f t="shared" si="101"/>
        <v>14.426727752917952</v>
      </c>
      <c r="X69" s="63">
        <f t="shared" si="81"/>
        <v>14.426727752917952</v>
      </c>
      <c r="Y69" s="63">
        <f t="shared" si="102"/>
        <v>24.356563959908179</v>
      </c>
      <c r="Z69" s="63">
        <f>AD69+AF69+AH69+AJ69+AL69+AM69</f>
        <v>24.356563959908179</v>
      </c>
      <c r="AA69" s="63">
        <v>4.3863587162087505</v>
      </c>
      <c r="AB69" s="63">
        <v>4.1638000000000002</v>
      </c>
      <c r="AC69" s="63">
        <v>4.5952364304151798</v>
      </c>
      <c r="AD69" s="63">
        <v>7.7278423418766842</v>
      </c>
      <c r="AE69" s="63">
        <v>4.8056962613821348</v>
      </c>
      <c r="AF69" s="63">
        <v>8.1345507145256342</v>
      </c>
      <c r="AG69" s="63">
        <v>5.0257950611206361</v>
      </c>
      <c r="AH69" s="63">
        <v>8.494170903505859</v>
      </c>
      <c r="AI69" s="63">
        <v>0</v>
      </c>
      <c r="AJ69" s="63">
        <v>0</v>
      </c>
      <c r="AK69" s="87">
        <v>0</v>
      </c>
      <c r="AL69" s="63">
        <v>0</v>
      </c>
      <c r="AM69" s="63">
        <v>0</v>
      </c>
      <c r="AN69" s="63" t="s">
        <v>33</v>
      </c>
      <c r="AO69" s="63">
        <f>AC69+AE69+AG69+AI69+AK69+AM69</f>
        <v>14.426727752917952</v>
      </c>
      <c r="AP69" s="63">
        <f>AD69+AF69+AH69+AJ69+AL69+AM69</f>
        <v>24.356563959908179</v>
      </c>
      <c r="AQ69" s="63" t="s">
        <v>236</v>
      </c>
      <c r="AR69" s="39"/>
      <c r="AS69" s="39"/>
      <c r="AT69" s="40"/>
      <c r="AU69" s="40"/>
      <c r="AV69" s="40"/>
      <c r="AW69" s="40"/>
    </row>
    <row r="70" spans="1:49" s="11" customFormat="1" ht="31.5">
      <c r="A70" s="59" t="s">
        <v>255</v>
      </c>
      <c r="B70" s="75" t="s">
        <v>257</v>
      </c>
      <c r="C70" s="102" t="s">
        <v>171</v>
      </c>
      <c r="D70" s="102" t="s">
        <v>103</v>
      </c>
      <c r="E70" s="69">
        <v>2025</v>
      </c>
      <c r="F70" s="69" t="s">
        <v>116</v>
      </c>
      <c r="G70" s="69" t="s">
        <v>116</v>
      </c>
      <c r="H70" s="102" t="s">
        <v>33</v>
      </c>
      <c r="I70" s="102" t="s">
        <v>33</v>
      </c>
      <c r="J70" s="63">
        <v>0</v>
      </c>
      <c r="K70" s="63">
        <f>L70+M70+N70+O70</f>
        <v>1.1222854029274387</v>
      </c>
      <c r="L70" s="63">
        <v>0</v>
      </c>
      <c r="M70" s="63">
        <v>0</v>
      </c>
      <c r="N70" s="63">
        <v>0</v>
      </c>
      <c r="O70" s="63">
        <f t="shared" si="75"/>
        <v>1.1222854029274387</v>
      </c>
      <c r="P70" s="63">
        <f>T70</f>
        <v>1.7635407165835499</v>
      </c>
      <c r="Q70" s="63">
        <v>0</v>
      </c>
      <c r="R70" s="63">
        <v>0</v>
      </c>
      <c r="S70" s="63">
        <v>0</v>
      </c>
      <c r="T70" s="63">
        <f t="shared" si="77"/>
        <v>1.7635407165835499</v>
      </c>
      <c r="U70" s="63">
        <f t="shared" si="99"/>
        <v>1.1222854029274387</v>
      </c>
      <c r="V70" s="63">
        <f t="shared" si="100"/>
        <v>1.1222854029274387</v>
      </c>
      <c r="W70" s="63">
        <f t="shared" si="101"/>
        <v>1.1222854029274387</v>
      </c>
      <c r="X70" s="63">
        <f t="shared" si="81"/>
        <v>1.1222854029274387</v>
      </c>
      <c r="Y70" s="63">
        <f t="shared" si="102"/>
        <v>1.7635407165835499</v>
      </c>
      <c r="Z70" s="63">
        <f>AD70+AF70+AH70+AJ70+AL70+AM70</f>
        <v>1.7635407165835499</v>
      </c>
      <c r="AA70" s="63">
        <v>0</v>
      </c>
      <c r="AB70" s="63">
        <v>0</v>
      </c>
      <c r="AC70" s="63">
        <v>1.1222854029274387</v>
      </c>
      <c r="AD70" s="63">
        <v>1.7635407165835499</v>
      </c>
      <c r="AE70" s="63">
        <v>0</v>
      </c>
      <c r="AF70" s="63">
        <v>0</v>
      </c>
      <c r="AG70" s="63">
        <v>0</v>
      </c>
      <c r="AH70" s="63">
        <v>0</v>
      </c>
      <c r="AI70" s="63">
        <v>0</v>
      </c>
      <c r="AJ70" s="63">
        <v>0</v>
      </c>
      <c r="AK70" s="87">
        <v>0</v>
      </c>
      <c r="AL70" s="63">
        <v>0</v>
      </c>
      <c r="AM70" s="63">
        <v>0</v>
      </c>
      <c r="AN70" s="63" t="s">
        <v>33</v>
      </c>
      <c r="AO70" s="63">
        <f>AC70+AE70+AG70+AI70+AK70+AM70</f>
        <v>1.1222854029274387</v>
      </c>
      <c r="AP70" s="63">
        <f>AD70+AF70+AH70+AJ70+AL70+AM70</f>
        <v>1.7635407165835499</v>
      </c>
      <c r="AQ70" s="63" t="s">
        <v>237</v>
      </c>
      <c r="AR70" s="39"/>
      <c r="AS70" s="39"/>
      <c r="AT70" s="40"/>
      <c r="AU70" s="40"/>
      <c r="AV70" s="40"/>
      <c r="AW70" s="40"/>
    </row>
    <row r="71" spans="1:49" s="42" customFormat="1">
      <c r="A71" s="56" t="s">
        <v>255</v>
      </c>
      <c r="B71" s="22" t="s">
        <v>89</v>
      </c>
      <c r="C71" s="22" t="s">
        <v>83</v>
      </c>
      <c r="D71" s="22" t="s">
        <v>34</v>
      </c>
      <c r="E71" s="22" t="s">
        <v>97</v>
      </c>
      <c r="F71" s="22">
        <v>2026</v>
      </c>
      <c r="G71" s="22">
        <v>2026</v>
      </c>
      <c r="H71" s="22" t="s">
        <v>33</v>
      </c>
      <c r="I71" s="22" t="s">
        <v>33</v>
      </c>
      <c r="J71" s="31">
        <f t="shared" ref="J71:AM71" si="104">SUM(J72:J75)</f>
        <v>0</v>
      </c>
      <c r="K71" s="31">
        <f t="shared" si="104"/>
        <v>7.8819743154338697</v>
      </c>
      <c r="L71" s="31">
        <f t="shared" si="104"/>
        <v>0</v>
      </c>
      <c r="M71" s="31">
        <f t="shared" si="104"/>
        <v>0</v>
      </c>
      <c r="N71" s="31">
        <f t="shared" si="104"/>
        <v>0</v>
      </c>
      <c r="O71" s="31">
        <f t="shared" si="104"/>
        <v>7.8819743154338697</v>
      </c>
      <c r="P71" s="31">
        <f t="shared" si="104"/>
        <v>10.680132227828967</v>
      </c>
      <c r="Q71" s="31">
        <f t="shared" si="104"/>
        <v>0</v>
      </c>
      <c r="R71" s="31">
        <f t="shared" si="104"/>
        <v>0</v>
      </c>
      <c r="S71" s="31">
        <f t="shared" si="104"/>
        <v>0</v>
      </c>
      <c r="T71" s="31">
        <f t="shared" si="104"/>
        <v>10.680132227828967</v>
      </c>
      <c r="U71" s="31">
        <f t="shared" si="104"/>
        <v>7.8819743154338697</v>
      </c>
      <c r="V71" s="31">
        <f t="shared" si="104"/>
        <v>7.8819743154338697</v>
      </c>
      <c r="W71" s="31">
        <f t="shared" si="104"/>
        <v>7.8819743154338697</v>
      </c>
      <c r="X71" s="31">
        <f t="shared" si="104"/>
        <v>7.8819743154338697</v>
      </c>
      <c r="Y71" s="31">
        <f t="shared" si="104"/>
        <v>10.680132227828967</v>
      </c>
      <c r="Z71" s="31">
        <f t="shared" si="104"/>
        <v>10.680132227828967</v>
      </c>
      <c r="AA71" s="31">
        <f t="shared" si="104"/>
        <v>0</v>
      </c>
      <c r="AB71" s="31">
        <f t="shared" si="104"/>
        <v>0</v>
      </c>
      <c r="AC71" s="31">
        <f t="shared" si="104"/>
        <v>7.2443359821005364</v>
      </c>
      <c r="AD71" s="31">
        <f t="shared" si="104"/>
        <v>10.014078719912678</v>
      </c>
      <c r="AE71" s="31">
        <f t="shared" si="104"/>
        <v>0.63763833333333342</v>
      </c>
      <c r="AF71" s="31">
        <f t="shared" si="104"/>
        <v>0.66605350791628992</v>
      </c>
      <c r="AG71" s="31">
        <f t="shared" si="104"/>
        <v>0</v>
      </c>
      <c r="AH71" s="31">
        <f t="shared" si="104"/>
        <v>0</v>
      </c>
      <c r="AI71" s="31">
        <f t="shared" si="104"/>
        <v>0</v>
      </c>
      <c r="AJ71" s="31">
        <f t="shared" si="104"/>
        <v>0</v>
      </c>
      <c r="AK71" s="86">
        <f t="shared" si="104"/>
        <v>0</v>
      </c>
      <c r="AL71" s="31">
        <f t="shared" si="104"/>
        <v>0</v>
      </c>
      <c r="AM71" s="31">
        <f t="shared" si="104"/>
        <v>0</v>
      </c>
      <c r="AN71" s="31" t="s">
        <v>33</v>
      </c>
      <c r="AO71" s="31">
        <f>SUM(AO72:AO75)</f>
        <v>7.8819743154338697</v>
      </c>
      <c r="AP71" s="31">
        <f>SUM(AP72:AP75)</f>
        <v>10.680132227828967</v>
      </c>
      <c r="AQ71" s="31" t="s">
        <v>33</v>
      </c>
      <c r="AR71" s="39"/>
      <c r="AS71" s="39"/>
      <c r="AT71" s="41"/>
      <c r="AU71" s="41"/>
      <c r="AV71" s="41"/>
      <c r="AW71" s="41"/>
    </row>
    <row r="72" spans="1:49" s="11" customFormat="1" ht="31.5">
      <c r="A72" s="59" t="s">
        <v>255</v>
      </c>
      <c r="B72" s="54" t="s">
        <v>163</v>
      </c>
      <c r="C72" s="102" t="s">
        <v>153</v>
      </c>
      <c r="D72" s="102" t="s">
        <v>103</v>
      </c>
      <c r="E72" s="69">
        <v>2022</v>
      </c>
      <c r="F72" s="69" t="s">
        <v>118</v>
      </c>
      <c r="G72" s="69" t="s">
        <v>118</v>
      </c>
      <c r="H72" s="102" t="s">
        <v>33</v>
      </c>
      <c r="I72" s="102" t="s">
        <v>33</v>
      </c>
      <c r="J72" s="63">
        <v>0</v>
      </c>
      <c r="K72" s="63">
        <f t="shared" ref="K72" si="105">L72+M72+N72+O72</f>
        <v>0.63763833333333342</v>
      </c>
      <c r="L72" s="63">
        <v>0</v>
      </c>
      <c r="M72" s="63">
        <v>0</v>
      </c>
      <c r="N72" s="63">
        <v>0</v>
      </c>
      <c r="O72" s="63">
        <f t="shared" si="75"/>
        <v>0.63763833333333342</v>
      </c>
      <c r="P72" s="63">
        <f t="shared" ref="P72" si="106">T72</f>
        <v>0.66605350791628992</v>
      </c>
      <c r="Q72" s="63">
        <v>0</v>
      </c>
      <c r="R72" s="63">
        <v>0</v>
      </c>
      <c r="S72" s="63">
        <v>0</v>
      </c>
      <c r="T72" s="63">
        <f t="shared" si="77"/>
        <v>0.66605350791628992</v>
      </c>
      <c r="U72" s="63">
        <f t="shared" ref="U72:U75" si="107">V72</f>
        <v>0.63763833333333342</v>
      </c>
      <c r="V72" s="63">
        <f t="shared" ref="V72:V75" si="108">AA72+AC72+AE72+AG72+AI72+AK72</f>
        <v>0.63763833333333342</v>
      </c>
      <c r="W72" s="63">
        <f t="shared" ref="W72:W75" si="109">X72</f>
        <v>0.63763833333333342</v>
      </c>
      <c r="X72" s="63">
        <f t="shared" si="81"/>
        <v>0.63763833333333342</v>
      </c>
      <c r="Y72" s="63">
        <f t="shared" ref="Y72:Y75" si="110">Z72</f>
        <v>0.66605350791628992</v>
      </c>
      <c r="Z72" s="63">
        <f t="shared" ref="Z72:Z75" si="111">AD72+AF72+AH72+AJ72+AL72+AM72</f>
        <v>0.66605350791628992</v>
      </c>
      <c r="AA72" s="63">
        <v>0</v>
      </c>
      <c r="AB72" s="63">
        <v>0</v>
      </c>
      <c r="AC72" s="63">
        <v>0</v>
      </c>
      <c r="AD72" s="63">
        <v>0</v>
      </c>
      <c r="AE72" s="63">
        <v>0.63763833333333342</v>
      </c>
      <c r="AF72" s="63">
        <v>0.66605350791628992</v>
      </c>
      <c r="AG72" s="63">
        <v>0</v>
      </c>
      <c r="AH72" s="63">
        <v>0</v>
      </c>
      <c r="AI72" s="63">
        <v>0</v>
      </c>
      <c r="AJ72" s="63">
        <v>0</v>
      </c>
      <c r="AK72" s="87">
        <v>0</v>
      </c>
      <c r="AL72" s="63">
        <v>0</v>
      </c>
      <c r="AM72" s="63">
        <v>0</v>
      </c>
      <c r="AN72" s="63" t="s">
        <v>33</v>
      </c>
      <c r="AO72" s="63">
        <f t="shared" ref="AO72:AO75" si="112">AC72+AE72+AG72+AI72+AK72+AM72</f>
        <v>0.63763833333333342</v>
      </c>
      <c r="AP72" s="63">
        <f t="shared" ref="AP72:AP75" si="113">AD72+AF72+AH72+AJ72+AL72+AM72</f>
        <v>0.66605350791628992</v>
      </c>
      <c r="AQ72" s="63" t="s">
        <v>169</v>
      </c>
      <c r="AR72" s="39"/>
      <c r="AS72" s="39"/>
      <c r="AT72" s="40"/>
      <c r="AU72" s="40"/>
      <c r="AV72" s="40"/>
      <c r="AW72" s="40"/>
    </row>
    <row r="73" spans="1:49" s="11" customFormat="1">
      <c r="A73" s="59" t="s">
        <v>255</v>
      </c>
      <c r="B73" s="76" t="s">
        <v>172</v>
      </c>
      <c r="C73" s="77" t="s">
        <v>173</v>
      </c>
      <c r="D73" s="104" t="s">
        <v>103</v>
      </c>
      <c r="E73" s="69" t="s">
        <v>116</v>
      </c>
      <c r="F73" s="69" t="s">
        <v>116</v>
      </c>
      <c r="G73" s="69" t="s">
        <v>116</v>
      </c>
      <c r="H73" s="102" t="s">
        <v>33</v>
      </c>
      <c r="I73" s="102" t="s">
        <v>33</v>
      </c>
      <c r="J73" s="63">
        <v>0</v>
      </c>
      <c r="K73" s="63">
        <f t="shared" ref="K73:K75" si="114">L73+M73+N73+O73</f>
        <v>0.85879086981828778</v>
      </c>
      <c r="L73" s="63">
        <v>0</v>
      </c>
      <c r="M73" s="63">
        <v>0</v>
      </c>
      <c r="N73" s="63">
        <v>0</v>
      </c>
      <c r="O73" s="63">
        <f t="shared" si="75"/>
        <v>0.85879086981828778</v>
      </c>
      <c r="P73" s="63">
        <f t="shared" ref="P73:P75" si="115">T73</f>
        <v>0.82960990225940168</v>
      </c>
      <c r="Q73" s="63">
        <v>0</v>
      </c>
      <c r="R73" s="63">
        <v>0</v>
      </c>
      <c r="S73" s="63">
        <v>0</v>
      </c>
      <c r="T73" s="63">
        <f t="shared" si="77"/>
        <v>0.82960990225940168</v>
      </c>
      <c r="U73" s="63">
        <f t="shared" si="107"/>
        <v>0.85879086981828778</v>
      </c>
      <c r="V73" s="63">
        <f t="shared" si="108"/>
        <v>0.85879086981828778</v>
      </c>
      <c r="W73" s="63">
        <f t="shared" si="109"/>
        <v>0.85879086981828778</v>
      </c>
      <c r="X73" s="63">
        <f t="shared" si="81"/>
        <v>0.85879086981828778</v>
      </c>
      <c r="Y73" s="63">
        <f t="shared" si="110"/>
        <v>0.82960990225940168</v>
      </c>
      <c r="Z73" s="63">
        <f t="shared" si="111"/>
        <v>0.82960990225940168</v>
      </c>
      <c r="AA73" s="63">
        <v>0</v>
      </c>
      <c r="AB73" s="63">
        <v>0</v>
      </c>
      <c r="AC73" s="63">
        <v>0.85879086981828778</v>
      </c>
      <c r="AD73" s="63">
        <v>0.82960990225940168</v>
      </c>
      <c r="AE73" s="63">
        <v>0</v>
      </c>
      <c r="AF73" s="63">
        <v>0</v>
      </c>
      <c r="AG73" s="63">
        <v>0</v>
      </c>
      <c r="AH73" s="63">
        <v>0</v>
      </c>
      <c r="AI73" s="63">
        <v>0</v>
      </c>
      <c r="AJ73" s="63">
        <v>0</v>
      </c>
      <c r="AK73" s="87">
        <v>0</v>
      </c>
      <c r="AL73" s="63">
        <v>0</v>
      </c>
      <c r="AM73" s="63">
        <v>0</v>
      </c>
      <c r="AN73" s="63" t="s">
        <v>33</v>
      </c>
      <c r="AO73" s="63">
        <f t="shared" si="112"/>
        <v>0.85879086981828778</v>
      </c>
      <c r="AP73" s="63">
        <f t="shared" si="113"/>
        <v>0.82960990225940168</v>
      </c>
      <c r="AQ73" s="63" t="s">
        <v>169</v>
      </c>
      <c r="AR73" s="39"/>
      <c r="AS73" s="39"/>
      <c r="AT73" s="40"/>
      <c r="AU73" s="40"/>
      <c r="AV73" s="40"/>
      <c r="AW73" s="40"/>
    </row>
    <row r="74" spans="1:49" s="11" customFormat="1" ht="31.5">
      <c r="A74" s="59" t="s">
        <v>255</v>
      </c>
      <c r="B74" s="76" t="s">
        <v>174</v>
      </c>
      <c r="C74" s="77" t="s">
        <v>175</v>
      </c>
      <c r="D74" s="104" t="s">
        <v>103</v>
      </c>
      <c r="E74" s="69" t="s">
        <v>116</v>
      </c>
      <c r="F74" s="69" t="s">
        <v>116</v>
      </c>
      <c r="G74" s="69" t="s">
        <v>116</v>
      </c>
      <c r="H74" s="102" t="s">
        <v>33</v>
      </c>
      <c r="I74" s="102" t="s">
        <v>33</v>
      </c>
      <c r="J74" s="63">
        <v>0</v>
      </c>
      <c r="K74" s="63">
        <f>L74+M74+N74+O74</f>
        <v>2.1980451122822484</v>
      </c>
      <c r="L74" s="63">
        <v>0</v>
      </c>
      <c r="M74" s="63">
        <v>0</v>
      </c>
      <c r="N74" s="63">
        <v>0</v>
      </c>
      <c r="O74" s="63">
        <f t="shared" si="75"/>
        <v>2.1980451122822484</v>
      </c>
      <c r="P74" s="63">
        <f t="shared" si="115"/>
        <v>4.7016291567724178</v>
      </c>
      <c r="Q74" s="63">
        <v>0</v>
      </c>
      <c r="R74" s="63">
        <v>0</v>
      </c>
      <c r="S74" s="63">
        <v>0</v>
      </c>
      <c r="T74" s="63">
        <f t="shared" si="77"/>
        <v>4.7016291567724178</v>
      </c>
      <c r="U74" s="63">
        <f t="shared" si="107"/>
        <v>2.1980451122822484</v>
      </c>
      <c r="V74" s="63">
        <f t="shared" si="108"/>
        <v>2.1980451122822484</v>
      </c>
      <c r="W74" s="63">
        <f t="shared" si="109"/>
        <v>2.1980451122822484</v>
      </c>
      <c r="X74" s="63">
        <f t="shared" si="81"/>
        <v>2.1980451122822484</v>
      </c>
      <c r="Y74" s="63">
        <f t="shared" si="110"/>
        <v>4.7016291567724178</v>
      </c>
      <c r="Z74" s="63">
        <f t="shared" si="111"/>
        <v>4.7016291567724178</v>
      </c>
      <c r="AA74" s="63">
        <v>0</v>
      </c>
      <c r="AB74" s="63">
        <v>0</v>
      </c>
      <c r="AC74" s="63">
        <v>2.1980451122822484</v>
      </c>
      <c r="AD74" s="63">
        <v>4.7016291567724178</v>
      </c>
      <c r="AE74" s="63">
        <v>0</v>
      </c>
      <c r="AF74" s="63">
        <v>0</v>
      </c>
      <c r="AG74" s="63">
        <v>0</v>
      </c>
      <c r="AH74" s="63">
        <v>0</v>
      </c>
      <c r="AI74" s="63">
        <v>0</v>
      </c>
      <c r="AJ74" s="63">
        <v>0</v>
      </c>
      <c r="AK74" s="87">
        <v>0</v>
      </c>
      <c r="AL74" s="63">
        <v>0</v>
      </c>
      <c r="AM74" s="63">
        <v>0</v>
      </c>
      <c r="AN74" s="63" t="s">
        <v>33</v>
      </c>
      <c r="AO74" s="63">
        <f t="shared" si="112"/>
        <v>2.1980451122822484</v>
      </c>
      <c r="AP74" s="63">
        <f t="shared" si="113"/>
        <v>4.7016291567724178</v>
      </c>
      <c r="AQ74" s="63" t="s">
        <v>169</v>
      </c>
      <c r="AR74" s="39"/>
      <c r="AS74" s="39"/>
      <c r="AT74" s="40"/>
      <c r="AU74" s="40"/>
      <c r="AV74" s="40"/>
      <c r="AW74" s="40"/>
    </row>
    <row r="75" spans="1:49" s="11" customFormat="1" ht="31.5">
      <c r="A75" s="59" t="s">
        <v>255</v>
      </c>
      <c r="B75" s="76" t="s">
        <v>176</v>
      </c>
      <c r="C75" s="77" t="s">
        <v>177</v>
      </c>
      <c r="D75" s="104" t="s">
        <v>103</v>
      </c>
      <c r="E75" s="69" t="s">
        <v>116</v>
      </c>
      <c r="F75" s="69" t="s">
        <v>116</v>
      </c>
      <c r="G75" s="69" t="s">
        <v>116</v>
      </c>
      <c r="H75" s="102" t="s">
        <v>33</v>
      </c>
      <c r="I75" s="102" t="s">
        <v>33</v>
      </c>
      <c r="J75" s="63">
        <v>0</v>
      </c>
      <c r="K75" s="63">
        <f t="shared" si="114"/>
        <v>4.1875</v>
      </c>
      <c r="L75" s="63">
        <v>0</v>
      </c>
      <c r="M75" s="63">
        <v>0</v>
      </c>
      <c r="N75" s="63">
        <v>0</v>
      </c>
      <c r="O75" s="63">
        <f t="shared" si="75"/>
        <v>4.1875</v>
      </c>
      <c r="P75" s="63">
        <f t="shared" si="115"/>
        <v>4.4828396608808578</v>
      </c>
      <c r="Q75" s="63">
        <v>0</v>
      </c>
      <c r="R75" s="63">
        <v>0</v>
      </c>
      <c r="S75" s="63">
        <v>0</v>
      </c>
      <c r="T75" s="63">
        <f t="shared" si="77"/>
        <v>4.4828396608808578</v>
      </c>
      <c r="U75" s="63">
        <f t="shared" si="107"/>
        <v>4.1875</v>
      </c>
      <c r="V75" s="63">
        <f t="shared" si="108"/>
        <v>4.1875</v>
      </c>
      <c r="W75" s="63">
        <f t="shared" si="109"/>
        <v>4.1875</v>
      </c>
      <c r="X75" s="63">
        <f t="shared" si="81"/>
        <v>4.1875</v>
      </c>
      <c r="Y75" s="63">
        <f t="shared" si="110"/>
        <v>4.4828396608808578</v>
      </c>
      <c r="Z75" s="63">
        <f t="shared" si="111"/>
        <v>4.4828396608808578</v>
      </c>
      <c r="AA75" s="63">
        <v>0</v>
      </c>
      <c r="AB75" s="63">
        <v>0</v>
      </c>
      <c r="AC75" s="63">
        <v>4.1875</v>
      </c>
      <c r="AD75" s="63">
        <v>4.4828396608808578</v>
      </c>
      <c r="AE75" s="63">
        <v>0</v>
      </c>
      <c r="AF75" s="63">
        <v>0</v>
      </c>
      <c r="AG75" s="63">
        <v>0</v>
      </c>
      <c r="AH75" s="63">
        <v>0</v>
      </c>
      <c r="AI75" s="63">
        <v>0</v>
      </c>
      <c r="AJ75" s="63">
        <v>0</v>
      </c>
      <c r="AK75" s="87">
        <v>0</v>
      </c>
      <c r="AL75" s="63">
        <v>0</v>
      </c>
      <c r="AM75" s="63">
        <v>0</v>
      </c>
      <c r="AN75" s="63" t="s">
        <v>33</v>
      </c>
      <c r="AO75" s="63">
        <f t="shared" si="112"/>
        <v>4.1875</v>
      </c>
      <c r="AP75" s="63">
        <f t="shared" si="113"/>
        <v>4.4828396608808578</v>
      </c>
      <c r="AQ75" s="63" t="s">
        <v>169</v>
      </c>
      <c r="AR75" s="39"/>
      <c r="AS75" s="39"/>
      <c r="AT75" s="40"/>
      <c r="AU75" s="40"/>
      <c r="AV75" s="40"/>
      <c r="AW75" s="40"/>
    </row>
    <row r="76" spans="1:49" s="11" customFormat="1" ht="15.75" customHeight="1">
      <c r="A76" s="56" t="s">
        <v>255</v>
      </c>
      <c r="B76" s="22" t="s">
        <v>104</v>
      </c>
      <c r="C76" s="22" t="s">
        <v>83</v>
      </c>
      <c r="D76" s="22" t="s">
        <v>34</v>
      </c>
      <c r="E76" s="22" t="s">
        <v>117</v>
      </c>
      <c r="F76" s="22">
        <v>2029</v>
      </c>
      <c r="G76" s="22">
        <v>2029</v>
      </c>
      <c r="H76" s="22" t="s">
        <v>33</v>
      </c>
      <c r="I76" s="22" t="s">
        <v>33</v>
      </c>
      <c r="J76" s="31">
        <f t="shared" ref="J76:AM76" si="116">SUM(J77:J84)</f>
        <v>0</v>
      </c>
      <c r="K76" s="31">
        <f t="shared" si="116"/>
        <v>4.0344033861244126</v>
      </c>
      <c r="L76" s="31">
        <f t="shared" si="116"/>
        <v>0</v>
      </c>
      <c r="M76" s="31">
        <f t="shared" si="116"/>
        <v>0</v>
      </c>
      <c r="N76" s="31">
        <f t="shared" si="116"/>
        <v>0</v>
      </c>
      <c r="O76" s="31">
        <f t="shared" si="116"/>
        <v>4.0344033861244126</v>
      </c>
      <c r="P76" s="31">
        <f t="shared" si="116"/>
        <v>3.1649465306706874</v>
      </c>
      <c r="Q76" s="31">
        <f t="shared" si="116"/>
        <v>0</v>
      </c>
      <c r="R76" s="31">
        <f t="shared" si="116"/>
        <v>0</v>
      </c>
      <c r="S76" s="31">
        <f t="shared" si="116"/>
        <v>0</v>
      </c>
      <c r="T76" s="31">
        <f t="shared" si="116"/>
        <v>3.1649465306706874</v>
      </c>
      <c r="U76" s="31">
        <f t="shared" si="116"/>
        <v>4.0344033861244126</v>
      </c>
      <c r="V76" s="31">
        <f t="shared" si="116"/>
        <v>4.0344033861244126</v>
      </c>
      <c r="W76" s="31">
        <f t="shared" si="116"/>
        <v>4.0344033861244126</v>
      </c>
      <c r="X76" s="31">
        <f t="shared" si="116"/>
        <v>4.0344033861244126</v>
      </c>
      <c r="Y76" s="31">
        <f t="shared" si="116"/>
        <v>3.1649465306706874</v>
      </c>
      <c r="Z76" s="31">
        <f t="shared" si="116"/>
        <v>3.1649465306706874</v>
      </c>
      <c r="AA76" s="31">
        <f t="shared" si="116"/>
        <v>0</v>
      </c>
      <c r="AB76" s="31">
        <f t="shared" si="116"/>
        <v>0</v>
      </c>
      <c r="AC76" s="31">
        <f t="shared" si="116"/>
        <v>0</v>
      </c>
      <c r="AD76" s="31">
        <f t="shared" si="116"/>
        <v>0</v>
      </c>
      <c r="AE76" s="31">
        <f t="shared" si="116"/>
        <v>0.94189493771164745</v>
      </c>
      <c r="AF76" s="31">
        <f t="shared" si="116"/>
        <v>0</v>
      </c>
      <c r="AG76" s="31">
        <f t="shared" si="116"/>
        <v>0.9850333164177707</v>
      </c>
      <c r="AH76" s="31">
        <f t="shared" si="116"/>
        <v>1.0096871490857455</v>
      </c>
      <c r="AI76" s="31">
        <f t="shared" si="116"/>
        <v>1.0301474141164115</v>
      </c>
      <c r="AJ76" s="31">
        <f t="shared" si="116"/>
        <v>1.0543243879582915</v>
      </c>
      <c r="AK76" s="86">
        <f t="shared" si="116"/>
        <v>1.0773277178785832</v>
      </c>
      <c r="AL76" s="31">
        <f t="shared" si="116"/>
        <v>1.1009349936266504</v>
      </c>
      <c r="AM76" s="31">
        <f t="shared" si="116"/>
        <v>0</v>
      </c>
      <c r="AN76" s="31" t="s">
        <v>33</v>
      </c>
      <c r="AO76" s="31">
        <f>SUM(AO77:AO84)</f>
        <v>4.0344033861244126</v>
      </c>
      <c r="AP76" s="31">
        <f>SUM(AP77:AP84)</f>
        <v>3.1649465306706874</v>
      </c>
      <c r="AQ76" s="31" t="s">
        <v>33</v>
      </c>
      <c r="AR76" s="39"/>
      <c r="AS76" s="39"/>
      <c r="AT76" s="40"/>
      <c r="AU76" s="40"/>
      <c r="AV76" s="40"/>
      <c r="AW76" s="40"/>
    </row>
    <row r="77" spans="1:49" s="11" customFormat="1" ht="15.75" customHeight="1">
      <c r="A77" s="59" t="s">
        <v>255</v>
      </c>
      <c r="B77" s="34" t="s">
        <v>106</v>
      </c>
      <c r="C77" s="104" t="s">
        <v>107</v>
      </c>
      <c r="D77" s="102" t="s">
        <v>103</v>
      </c>
      <c r="E77" s="69">
        <v>2027</v>
      </c>
      <c r="F77" s="69" t="s">
        <v>159</v>
      </c>
      <c r="G77" s="69" t="s">
        <v>159</v>
      </c>
      <c r="H77" s="102" t="s">
        <v>33</v>
      </c>
      <c r="I77" s="102" t="s">
        <v>33</v>
      </c>
      <c r="J77" s="63">
        <v>0</v>
      </c>
      <c r="K77" s="63">
        <f>L77+M77+N77+O77</f>
        <v>0.46394320400019257</v>
      </c>
      <c r="L77" s="63">
        <v>0</v>
      </c>
      <c r="M77" s="63">
        <v>0</v>
      </c>
      <c r="N77" s="63">
        <v>0</v>
      </c>
      <c r="O77" s="63">
        <f t="shared" si="75"/>
        <v>0.46394320400019257</v>
      </c>
      <c r="P77" s="63">
        <f>T77</f>
        <v>0.44677471268230762</v>
      </c>
      <c r="Q77" s="63">
        <v>0</v>
      </c>
      <c r="R77" s="63">
        <v>0</v>
      </c>
      <c r="S77" s="63">
        <v>0</v>
      </c>
      <c r="T77" s="63">
        <f t="shared" si="77"/>
        <v>0.44677471268230762</v>
      </c>
      <c r="U77" s="63">
        <f t="shared" ref="U77:U84" si="117">V77</f>
        <v>0.46394320400019257</v>
      </c>
      <c r="V77" s="63">
        <f t="shared" ref="V77:V84" si="118">AA77+AC77+AE77+AG77+AI77+AK77</f>
        <v>0.46394320400019257</v>
      </c>
      <c r="W77" s="63">
        <f t="shared" ref="W77:W84" si="119">X77</f>
        <v>0.46394320400019257</v>
      </c>
      <c r="X77" s="63">
        <f t="shared" si="81"/>
        <v>0.46394320400019257</v>
      </c>
      <c r="Y77" s="63">
        <f t="shared" ref="Y77:Y84" si="120">Z77</f>
        <v>0.44677471268230762</v>
      </c>
      <c r="Z77" s="63">
        <f t="shared" ref="Z77:Z84" si="121">AD77+AF77+AH77+AJ77+AL77+AM77</f>
        <v>0.44677471268230762</v>
      </c>
      <c r="AA77" s="63">
        <v>0</v>
      </c>
      <c r="AB77" s="63">
        <v>0</v>
      </c>
      <c r="AC77" s="63">
        <v>0</v>
      </c>
      <c r="AD77" s="63">
        <v>0</v>
      </c>
      <c r="AE77" s="63">
        <v>0</v>
      </c>
      <c r="AF77" s="63">
        <v>0</v>
      </c>
      <c r="AG77" s="63">
        <v>0.46394320400019257</v>
      </c>
      <c r="AH77" s="63">
        <v>0.44677471268230762</v>
      </c>
      <c r="AI77" s="63">
        <v>0</v>
      </c>
      <c r="AJ77" s="63">
        <v>0</v>
      </c>
      <c r="AK77" s="87">
        <v>0</v>
      </c>
      <c r="AL77" s="63">
        <v>0</v>
      </c>
      <c r="AM77" s="63">
        <v>0</v>
      </c>
      <c r="AN77" s="63" t="s">
        <v>33</v>
      </c>
      <c r="AO77" s="63">
        <f t="shared" ref="AO77:AO84" si="122">AC77+AE77+AG77+AI77+AK77+AM77</f>
        <v>0.46394320400019257</v>
      </c>
      <c r="AP77" s="63">
        <f t="shared" ref="AP77:AP84" si="123">AD77+AF77+AH77+AJ77+AL77+AM77</f>
        <v>0.44677471268230762</v>
      </c>
      <c r="AQ77" s="144" t="s">
        <v>184</v>
      </c>
      <c r="AR77" s="39"/>
      <c r="AS77" s="39"/>
      <c r="AT77" s="40"/>
      <c r="AU77" s="40"/>
      <c r="AV77" s="40"/>
      <c r="AW77" s="40"/>
    </row>
    <row r="78" spans="1:49" s="11" customFormat="1" ht="31.5">
      <c r="A78" s="59" t="s">
        <v>255</v>
      </c>
      <c r="B78" s="34" t="s">
        <v>108</v>
      </c>
      <c r="C78" s="104" t="s">
        <v>109</v>
      </c>
      <c r="D78" s="102" t="s">
        <v>103</v>
      </c>
      <c r="E78" s="69">
        <v>2027</v>
      </c>
      <c r="F78" s="69" t="s">
        <v>159</v>
      </c>
      <c r="G78" s="69" t="s">
        <v>159</v>
      </c>
      <c r="H78" s="102" t="s">
        <v>33</v>
      </c>
      <c r="I78" s="102" t="s">
        <v>33</v>
      </c>
      <c r="J78" s="63">
        <v>0</v>
      </c>
      <c r="K78" s="63">
        <f>L78+M78+N78+O78</f>
        <v>0.52109011241757819</v>
      </c>
      <c r="L78" s="63">
        <v>0</v>
      </c>
      <c r="M78" s="63">
        <v>0</v>
      </c>
      <c r="N78" s="63">
        <v>0</v>
      </c>
      <c r="O78" s="63">
        <f t="shared" si="75"/>
        <v>0.52109011241757819</v>
      </c>
      <c r="P78" s="63">
        <f>T78</f>
        <v>0.56291243640343791</v>
      </c>
      <c r="Q78" s="63">
        <v>0</v>
      </c>
      <c r="R78" s="63">
        <v>0</v>
      </c>
      <c r="S78" s="63">
        <v>0</v>
      </c>
      <c r="T78" s="63">
        <f t="shared" si="77"/>
        <v>0.56291243640343791</v>
      </c>
      <c r="U78" s="63">
        <f t="shared" si="117"/>
        <v>0.52109011241757819</v>
      </c>
      <c r="V78" s="63">
        <f t="shared" si="118"/>
        <v>0.52109011241757819</v>
      </c>
      <c r="W78" s="63">
        <f t="shared" si="119"/>
        <v>0.52109011241757819</v>
      </c>
      <c r="X78" s="63">
        <f t="shared" si="81"/>
        <v>0.52109011241757819</v>
      </c>
      <c r="Y78" s="63">
        <f t="shared" si="120"/>
        <v>0.56291243640343791</v>
      </c>
      <c r="Z78" s="63">
        <f t="shared" si="121"/>
        <v>0.56291243640343791</v>
      </c>
      <c r="AA78" s="63">
        <v>0</v>
      </c>
      <c r="AB78" s="63">
        <v>0</v>
      </c>
      <c r="AC78" s="63">
        <v>0</v>
      </c>
      <c r="AD78" s="63">
        <v>0</v>
      </c>
      <c r="AE78" s="63">
        <v>0</v>
      </c>
      <c r="AF78" s="63">
        <v>0</v>
      </c>
      <c r="AG78" s="63">
        <v>0.52109011241757819</v>
      </c>
      <c r="AH78" s="63">
        <v>0.56291243640343791</v>
      </c>
      <c r="AI78" s="63">
        <v>0</v>
      </c>
      <c r="AJ78" s="63">
        <v>0</v>
      </c>
      <c r="AK78" s="87">
        <v>0</v>
      </c>
      <c r="AL78" s="63">
        <v>0</v>
      </c>
      <c r="AM78" s="63">
        <v>0</v>
      </c>
      <c r="AN78" s="63" t="s">
        <v>33</v>
      </c>
      <c r="AO78" s="63">
        <f t="shared" si="122"/>
        <v>0.52109011241757819</v>
      </c>
      <c r="AP78" s="63">
        <f t="shared" si="123"/>
        <v>0.56291243640343791</v>
      </c>
      <c r="AQ78" s="145"/>
      <c r="AR78" s="39"/>
      <c r="AS78" s="39"/>
      <c r="AT78" s="40"/>
      <c r="AU78" s="40"/>
      <c r="AV78" s="40"/>
      <c r="AW78" s="40"/>
    </row>
    <row r="79" spans="1:49" s="11" customFormat="1" ht="15.75" customHeight="1">
      <c r="A79" s="59" t="s">
        <v>255</v>
      </c>
      <c r="B79" s="60" t="s">
        <v>119</v>
      </c>
      <c r="C79" s="55" t="s">
        <v>120</v>
      </c>
      <c r="D79" s="102" t="s">
        <v>103</v>
      </c>
      <c r="E79" s="69" t="s">
        <v>182</v>
      </c>
      <c r="F79" s="69" t="s">
        <v>182</v>
      </c>
      <c r="G79" s="69" t="s">
        <v>182</v>
      </c>
      <c r="H79" s="102" t="s">
        <v>33</v>
      </c>
      <c r="I79" s="102" t="s">
        <v>33</v>
      </c>
      <c r="J79" s="63">
        <v>0</v>
      </c>
      <c r="K79" s="63">
        <f t="shared" ref="K79:K84" si="124">L79+M79+N79+O79</f>
        <v>0.50741316548406279</v>
      </c>
      <c r="L79" s="63">
        <v>0</v>
      </c>
      <c r="M79" s="63">
        <v>0</v>
      </c>
      <c r="N79" s="63">
        <v>0</v>
      </c>
      <c r="O79" s="63">
        <f t="shared" si="75"/>
        <v>0.50741316548406279</v>
      </c>
      <c r="P79" s="63">
        <f t="shared" ref="P79:P84" si="125">T79</f>
        <v>0.48715081290756718</v>
      </c>
      <c r="Q79" s="63">
        <v>0</v>
      </c>
      <c r="R79" s="63">
        <v>0</v>
      </c>
      <c r="S79" s="63">
        <v>0</v>
      </c>
      <c r="T79" s="63">
        <f t="shared" si="77"/>
        <v>0.48715081290756718</v>
      </c>
      <c r="U79" s="63">
        <f t="shared" si="117"/>
        <v>0.50741316548406279</v>
      </c>
      <c r="V79" s="63">
        <f t="shared" si="118"/>
        <v>0.50741316548406279</v>
      </c>
      <c r="W79" s="63">
        <f t="shared" si="119"/>
        <v>0.50741316548406279</v>
      </c>
      <c r="X79" s="63">
        <f t="shared" si="81"/>
        <v>0.50741316548406279</v>
      </c>
      <c r="Y79" s="63">
        <f t="shared" si="120"/>
        <v>0.48715081290756718</v>
      </c>
      <c r="Z79" s="63">
        <f t="shared" si="121"/>
        <v>0.48715081290756718</v>
      </c>
      <c r="AA79" s="63">
        <v>0</v>
      </c>
      <c r="AB79" s="63">
        <v>0</v>
      </c>
      <c r="AC79" s="63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87">
        <v>0.50741316548406279</v>
      </c>
      <c r="AL79" s="63">
        <v>0.48715081290756718</v>
      </c>
      <c r="AM79" s="63">
        <v>0</v>
      </c>
      <c r="AN79" s="63" t="s">
        <v>33</v>
      </c>
      <c r="AO79" s="63">
        <f t="shared" si="122"/>
        <v>0.50741316548406279</v>
      </c>
      <c r="AP79" s="63">
        <f t="shared" si="123"/>
        <v>0.48715081290756718</v>
      </c>
      <c r="AQ79" s="144" t="s">
        <v>184</v>
      </c>
      <c r="AR79" s="39"/>
      <c r="AS79" s="39"/>
      <c r="AT79" s="40"/>
      <c r="AU79" s="40"/>
      <c r="AV79" s="40"/>
      <c r="AW79" s="40"/>
    </row>
    <row r="80" spans="1:49" s="11" customFormat="1" ht="15.75" customHeight="1">
      <c r="A80" s="59" t="s">
        <v>255</v>
      </c>
      <c r="B80" s="60" t="s">
        <v>121</v>
      </c>
      <c r="C80" s="55" t="s">
        <v>122</v>
      </c>
      <c r="D80" s="102" t="s">
        <v>103</v>
      </c>
      <c r="E80" s="69" t="s">
        <v>182</v>
      </c>
      <c r="F80" s="69" t="s">
        <v>182</v>
      </c>
      <c r="G80" s="69" t="s">
        <v>182</v>
      </c>
      <c r="H80" s="102" t="s">
        <v>33</v>
      </c>
      <c r="I80" s="102" t="s">
        <v>33</v>
      </c>
      <c r="J80" s="63">
        <v>0</v>
      </c>
      <c r="K80" s="63">
        <f t="shared" si="124"/>
        <v>0.56991455239452049</v>
      </c>
      <c r="L80" s="63">
        <v>0</v>
      </c>
      <c r="M80" s="63">
        <v>0</v>
      </c>
      <c r="N80" s="63">
        <v>0</v>
      </c>
      <c r="O80" s="63">
        <f t="shared" si="75"/>
        <v>0.56991455239452049</v>
      </c>
      <c r="P80" s="63">
        <f t="shared" si="125"/>
        <v>0.61378418071908325</v>
      </c>
      <c r="Q80" s="63">
        <v>0</v>
      </c>
      <c r="R80" s="63">
        <v>0</v>
      </c>
      <c r="S80" s="63">
        <v>0</v>
      </c>
      <c r="T80" s="63">
        <f t="shared" si="77"/>
        <v>0.61378418071908325</v>
      </c>
      <c r="U80" s="63">
        <f t="shared" si="117"/>
        <v>0.56991455239452049</v>
      </c>
      <c r="V80" s="63">
        <f t="shared" si="118"/>
        <v>0.56991455239452049</v>
      </c>
      <c r="W80" s="63">
        <f t="shared" si="119"/>
        <v>0.56991455239452049</v>
      </c>
      <c r="X80" s="63">
        <f t="shared" si="81"/>
        <v>0.56991455239452049</v>
      </c>
      <c r="Y80" s="63">
        <f t="shared" si="120"/>
        <v>0.61378418071908325</v>
      </c>
      <c r="Z80" s="63">
        <f t="shared" si="121"/>
        <v>0.61378418071908325</v>
      </c>
      <c r="AA80" s="63">
        <v>0</v>
      </c>
      <c r="AB80" s="63">
        <v>0</v>
      </c>
      <c r="AC80" s="63">
        <v>0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87">
        <v>0.56991455239452049</v>
      </c>
      <c r="AL80" s="63">
        <v>0.61378418071908325</v>
      </c>
      <c r="AM80" s="63">
        <v>0</v>
      </c>
      <c r="AN80" s="63" t="s">
        <v>33</v>
      </c>
      <c r="AO80" s="63">
        <f t="shared" si="122"/>
        <v>0.56991455239452049</v>
      </c>
      <c r="AP80" s="63">
        <f t="shared" si="123"/>
        <v>0.61378418071908325</v>
      </c>
      <c r="AQ80" s="145"/>
      <c r="AR80" s="39"/>
      <c r="AS80" s="39"/>
      <c r="AT80" s="40"/>
      <c r="AU80" s="40"/>
      <c r="AV80" s="40"/>
      <c r="AW80" s="40"/>
    </row>
    <row r="81" spans="1:49" s="11" customFormat="1" ht="15.75" customHeight="1">
      <c r="A81" s="59" t="s">
        <v>255</v>
      </c>
      <c r="B81" s="60" t="s">
        <v>123</v>
      </c>
      <c r="C81" s="55" t="s">
        <v>124</v>
      </c>
      <c r="D81" s="102" t="s">
        <v>103</v>
      </c>
      <c r="E81" s="69" t="s">
        <v>161</v>
      </c>
      <c r="F81" s="69" t="s">
        <v>161</v>
      </c>
      <c r="G81" s="69" t="s">
        <v>161</v>
      </c>
      <c r="H81" s="102" t="s">
        <v>33</v>
      </c>
      <c r="I81" s="102" t="s">
        <v>33</v>
      </c>
      <c r="J81" s="63">
        <v>0</v>
      </c>
      <c r="K81" s="63">
        <f t="shared" si="124"/>
        <v>0.48519160106761533</v>
      </c>
      <c r="L81" s="63">
        <v>0</v>
      </c>
      <c r="M81" s="63">
        <v>0</v>
      </c>
      <c r="N81" s="63">
        <v>0</v>
      </c>
      <c r="O81" s="63">
        <f t="shared" si="75"/>
        <v>0.48519160106761533</v>
      </c>
      <c r="P81" s="63">
        <f t="shared" si="125"/>
        <v>0.46652616697215482</v>
      </c>
      <c r="Q81" s="63">
        <v>0</v>
      </c>
      <c r="R81" s="63">
        <v>0</v>
      </c>
      <c r="S81" s="63">
        <v>0</v>
      </c>
      <c r="T81" s="63">
        <f t="shared" si="77"/>
        <v>0.46652616697215482</v>
      </c>
      <c r="U81" s="63">
        <f t="shared" si="117"/>
        <v>0.48519160106761533</v>
      </c>
      <c r="V81" s="63">
        <f t="shared" si="118"/>
        <v>0.48519160106761533</v>
      </c>
      <c r="W81" s="63">
        <f t="shared" si="119"/>
        <v>0.48519160106761533</v>
      </c>
      <c r="X81" s="63">
        <f t="shared" si="81"/>
        <v>0.48519160106761533</v>
      </c>
      <c r="Y81" s="63">
        <f t="shared" si="120"/>
        <v>0.46652616697215482</v>
      </c>
      <c r="Z81" s="63">
        <f t="shared" si="121"/>
        <v>0.46652616697215482</v>
      </c>
      <c r="AA81" s="63">
        <v>0</v>
      </c>
      <c r="AB81" s="63">
        <v>0</v>
      </c>
      <c r="AC81" s="63">
        <v>0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0.48519160106761533</v>
      </c>
      <c r="AJ81" s="63">
        <v>0.46652616697215482</v>
      </c>
      <c r="AK81" s="87">
        <v>0</v>
      </c>
      <c r="AL81" s="63">
        <v>0</v>
      </c>
      <c r="AM81" s="63">
        <v>0</v>
      </c>
      <c r="AN81" s="63" t="s">
        <v>33</v>
      </c>
      <c r="AO81" s="63">
        <f t="shared" si="122"/>
        <v>0.48519160106761533</v>
      </c>
      <c r="AP81" s="63">
        <f t="shared" si="123"/>
        <v>0.46652616697215482</v>
      </c>
      <c r="AQ81" s="144" t="s">
        <v>184</v>
      </c>
      <c r="AR81" s="39"/>
      <c r="AS81" s="39"/>
      <c r="AT81" s="40"/>
      <c r="AU81" s="40"/>
      <c r="AV81" s="40"/>
      <c r="AW81" s="40"/>
    </row>
    <row r="82" spans="1:49" s="11" customFormat="1" ht="31.5">
      <c r="A82" s="59" t="s">
        <v>255</v>
      </c>
      <c r="B82" s="60" t="s">
        <v>125</v>
      </c>
      <c r="C82" s="55" t="s">
        <v>126</v>
      </c>
      <c r="D82" s="102" t="s">
        <v>103</v>
      </c>
      <c r="E82" s="69" t="s">
        <v>161</v>
      </c>
      <c r="F82" s="69" t="s">
        <v>161</v>
      </c>
      <c r="G82" s="69" t="s">
        <v>161</v>
      </c>
      <c r="H82" s="102" t="s">
        <v>33</v>
      </c>
      <c r="I82" s="102" t="s">
        <v>33</v>
      </c>
      <c r="J82" s="63">
        <v>0</v>
      </c>
      <c r="K82" s="63">
        <f t="shared" si="124"/>
        <v>0.54495581304879614</v>
      </c>
      <c r="L82" s="63">
        <v>0</v>
      </c>
      <c r="M82" s="63">
        <v>0</v>
      </c>
      <c r="N82" s="63">
        <v>0</v>
      </c>
      <c r="O82" s="63">
        <f t="shared" si="75"/>
        <v>0.54495581304879614</v>
      </c>
      <c r="P82" s="63">
        <f t="shared" si="125"/>
        <v>0.58779822098613665</v>
      </c>
      <c r="Q82" s="63">
        <v>0</v>
      </c>
      <c r="R82" s="63">
        <v>0</v>
      </c>
      <c r="S82" s="63">
        <v>0</v>
      </c>
      <c r="T82" s="63">
        <f t="shared" si="77"/>
        <v>0.58779822098613665</v>
      </c>
      <c r="U82" s="63">
        <f t="shared" si="117"/>
        <v>0.54495581304879614</v>
      </c>
      <c r="V82" s="63">
        <f t="shared" si="118"/>
        <v>0.54495581304879614</v>
      </c>
      <c r="W82" s="63">
        <f t="shared" si="119"/>
        <v>0.54495581304879614</v>
      </c>
      <c r="X82" s="63">
        <f t="shared" si="81"/>
        <v>0.54495581304879614</v>
      </c>
      <c r="Y82" s="63">
        <f t="shared" si="120"/>
        <v>0.58779822098613665</v>
      </c>
      <c r="Z82" s="63">
        <f t="shared" si="121"/>
        <v>0.58779822098613665</v>
      </c>
      <c r="AA82" s="63">
        <v>0</v>
      </c>
      <c r="AB82" s="63">
        <v>0</v>
      </c>
      <c r="AC82" s="63">
        <v>0</v>
      </c>
      <c r="AD82" s="63">
        <v>0</v>
      </c>
      <c r="AE82" s="63">
        <v>0</v>
      </c>
      <c r="AF82" s="63">
        <v>0</v>
      </c>
      <c r="AG82" s="63">
        <v>0</v>
      </c>
      <c r="AH82" s="63">
        <v>0</v>
      </c>
      <c r="AI82" s="63">
        <v>0.54495581304879614</v>
      </c>
      <c r="AJ82" s="63">
        <v>0.58779822098613665</v>
      </c>
      <c r="AK82" s="87">
        <v>0</v>
      </c>
      <c r="AL82" s="63">
        <v>0</v>
      </c>
      <c r="AM82" s="63">
        <v>0</v>
      </c>
      <c r="AN82" s="63" t="s">
        <v>33</v>
      </c>
      <c r="AO82" s="63">
        <f t="shared" si="122"/>
        <v>0.54495581304879614</v>
      </c>
      <c r="AP82" s="63">
        <f t="shared" si="123"/>
        <v>0.58779822098613665</v>
      </c>
      <c r="AQ82" s="145"/>
      <c r="AR82" s="39"/>
      <c r="AS82" s="39"/>
      <c r="AT82" s="40"/>
      <c r="AU82" s="40"/>
      <c r="AV82" s="40"/>
      <c r="AW82" s="40"/>
    </row>
    <row r="83" spans="1:49" s="11" customFormat="1" ht="15.75" customHeight="1">
      <c r="A83" s="59" t="s">
        <v>255</v>
      </c>
      <c r="B83" s="60" t="s">
        <v>127</v>
      </c>
      <c r="C83" s="55" t="s">
        <v>128</v>
      </c>
      <c r="D83" s="102" t="s">
        <v>103</v>
      </c>
      <c r="E83" s="69" t="s">
        <v>118</v>
      </c>
      <c r="F83" s="69" t="s">
        <v>118</v>
      </c>
      <c r="G83" s="69" t="s">
        <v>33</v>
      </c>
      <c r="H83" s="102" t="s">
        <v>33</v>
      </c>
      <c r="I83" s="102" t="s">
        <v>33</v>
      </c>
      <c r="J83" s="63">
        <v>0</v>
      </c>
      <c r="K83" s="63">
        <f t="shared" si="124"/>
        <v>0.44362535555921223</v>
      </c>
      <c r="L83" s="63">
        <v>0</v>
      </c>
      <c r="M83" s="63">
        <v>0</v>
      </c>
      <c r="N83" s="63">
        <v>0</v>
      </c>
      <c r="O83" s="63">
        <f t="shared" si="75"/>
        <v>0.44362535555921223</v>
      </c>
      <c r="P83" s="63">
        <f t="shared" si="125"/>
        <v>0</v>
      </c>
      <c r="Q83" s="63">
        <v>0</v>
      </c>
      <c r="R83" s="63">
        <v>0</v>
      </c>
      <c r="S83" s="63">
        <v>0</v>
      </c>
      <c r="T83" s="63">
        <f t="shared" si="77"/>
        <v>0</v>
      </c>
      <c r="U83" s="63">
        <f t="shared" si="117"/>
        <v>0.44362535555921223</v>
      </c>
      <c r="V83" s="63">
        <f t="shared" si="118"/>
        <v>0.44362535555921223</v>
      </c>
      <c r="W83" s="63">
        <f t="shared" si="119"/>
        <v>0.44362535555921223</v>
      </c>
      <c r="X83" s="63">
        <f t="shared" si="81"/>
        <v>0.44362535555921223</v>
      </c>
      <c r="Y83" s="63">
        <f t="shared" si="120"/>
        <v>0</v>
      </c>
      <c r="Z83" s="63">
        <f t="shared" si="121"/>
        <v>0</v>
      </c>
      <c r="AA83" s="63">
        <v>0</v>
      </c>
      <c r="AB83" s="63">
        <v>0</v>
      </c>
      <c r="AC83" s="63">
        <v>0</v>
      </c>
      <c r="AD83" s="63">
        <v>0</v>
      </c>
      <c r="AE83" s="63">
        <v>0.44362535555921223</v>
      </c>
      <c r="AF83" s="63">
        <v>0</v>
      </c>
      <c r="AG83" s="63">
        <v>0</v>
      </c>
      <c r="AH83" s="63">
        <v>0</v>
      </c>
      <c r="AI83" s="63">
        <v>0</v>
      </c>
      <c r="AJ83" s="63">
        <v>0</v>
      </c>
      <c r="AK83" s="87">
        <v>0</v>
      </c>
      <c r="AL83" s="63">
        <v>0</v>
      </c>
      <c r="AM83" s="63">
        <v>0</v>
      </c>
      <c r="AN83" s="63" t="s">
        <v>33</v>
      </c>
      <c r="AO83" s="63">
        <f t="shared" si="122"/>
        <v>0.44362535555921223</v>
      </c>
      <c r="AP83" s="63">
        <f t="shared" si="123"/>
        <v>0</v>
      </c>
      <c r="AQ83" s="144" t="s">
        <v>238</v>
      </c>
      <c r="AR83" s="39"/>
      <c r="AS83" s="39"/>
      <c r="AT83" s="40"/>
      <c r="AU83" s="40"/>
      <c r="AV83" s="40"/>
      <c r="AW83" s="40"/>
    </row>
    <row r="84" spans="1:49" s="11" customFormat="1" ht="31.5">
      <c r="A84" s="59" t="s">
        <v>255</v>
      </c>
      <c r="B84" s="60" t="s">
        <v>129</v>
      </c>
      <c r="C84" s="55" t="s">
        <v>130</v>
      </c>
      <c r="D84" s="102" t="s">
        <v>103</v>
      </c>
      <c r="E84" s="69" t="s">
        <v>118</v>
      </c>
      <c r="F84" s="69" t="s">
        <v>118</v>
      </c>
      <c r="G84" s="69" t="s">
        <v>33</v>
      </c>
      <c r="H84" s="102" t="s">
        <v>33</v>
      </c>
      <c r="I84" s="102" t="s">
        <v>33</v>
      </c>
      <c r="J84" s="63">
        <v>0</v>
      </c>
      <c r="K84" s="63">
        <f t="shared" si="124"/>
        <v>0.49826958215243528</v>
      </c>
      <c r="L84" s="63">
        <v>0</v>
      </c>
      <c r="M84" s="63">
        <v>0</v>
      </c>
      <c r="N84" s="63">
        <v>0</v>
      </c>
      <c r="O84" s="63">
        <f t="shared" si="75"/>
        <v>0.49826958215243528</v>
      </c>
      <c r="P84" s="63">
        <f t="shared" si="125"/>
        <v>0</v>
      </c>
      <c r="Q84" s="63">
        <v>0</v>
      </c>
      <c r="R84" s="63">
        <v>0</v>
      </c>
      <c r="S84" s="63">
        <v>0</v>
      </c>
      <c r="T84" s="63">
        <f t="shared" si="77"/>
        <v>0</v>
      </c>
      <c r="U84" s="63">
        <f t="shared" si="117"/>
        <v>0.49826958215243528</v>
      </c>
      <c r="V84" s="63">
        <f t="shared" si="118"/>
        <v>0.49826958215243528</v>
      </c>
      <c r="W84" s="63">
        <f t="shared" si="119"/>
        <v>0.49826958215243528</v>
      </c>
      <c r="X84" s="63">
        <f t="shared" si="81"/>
        <v>0.49826958215243528</v>
      </c>
      <c r="Y84" s="63">
        <f t="shared" si="120"/>
        <v>0</v>
      </c>
      <c r="Z84" s="63">
        <f t="shared" si="121"/>
        <v>0</v>
      </c>
      <c r="AA84" s="63">
        <v>0</v>
      </c>
      <c r="AB84" s="63">
        <v>0</v>
      </c>
      <c r="AC84" s="63">
        <v>0</v>
      </c>
      <c r="AD84" s="63">
        <v>0</v>
      </c>
      <c r="AE84" s="63">
        <v>0.49826958215243528</v>
      </c>
      <c r="AF84" s="63">
        <v>0</v>
      </c>
      <c r="AG84" s="63">
        <v>0</v>
      </c>
      <c r="AH84" s="63">
        <v>0</v>
      </c>
      <c r="AI84" s="63">
        <v>0</v>
      </c>
      <c r="AJ84" s="63">
        <v>0</v>
      </c>
      <c r="AK84" s="87">
        <v>0</v>
      </c>
      <c r="AL84" s="63">
        <v>0</v>
      </c>
      <c r="AM84" s="63">
        <v>0</v>
      </c>
      <c r="AN84" s="63" t="s">
        <v>33</v>
      </c>
      <c r="AO84" s="63">
        <f t="shared" si="122"/>
        <v>0.49826958215243528</v>
      </c>
      <c r="AP84" s="63">
        <f t="shared" si="123"/>
        <v>0</v>
      </c>
      <c r="AQ84" s="145"/>
      <c r="AR84" s="39"/>
      <c r="AS84" s="39"/>
      <c r="AT84" s="40"/>
      <c r="AU84" s="40"/>
      <c r="AV84" s="40"/>
      <c r="AW84" s="40"/>
    </row>
    <row r="85" spans="1:49" s="42" customFormat="1" ht="28.5" customHeight="1">
      <c r="A85" s="56" t="s">
        <v>255</v>
      </c>
      <c r="B85" s="22" t="s">
        <v>96</v>
      </c>
      <c r="C85" s="22" t="s">
        <v>83</v>
      </c>
      <c r="D85" s="22" t="s">
        <v>103</v>
      </c>
      <c r="E85" s="22">
        <v>2020</v>
      </c>
      <c r="F85" s="22">
        <v>2029</v>
      </c>
      <c r="G85" s="22">
        <v>2029</v>
      </c>
      <c r="H85" s="22" t="s">
        <v>33</v>
      </c>
      <c r="I85" s="22" t="s">
        <v>33</v>
      </c>
      <c r="J85" s="31">
        <f t="shared" ref="J85:AM85" si="126">SUM(J86:J89)</f>
        <v>0</v>
      </c>
      <c r="K85" s="31">
        <f t="shared" si="126"/>
        <v>3.2501073212661882</v>
      </c>
      <c r="L85" s="31">
        <f t="shared" si="126"/>
        <v>0</v>
      </c>
      <c r="M85" s="31">
        <f t="shared" si="126"/>
        <v>0</v>
      </c>
      <c r="N85" s="31">
        <f t="shared" si="126"/>
        <v>0</v>
      </c>
      <c r="O85" s="31">
        <f t="shared" si="126"/>
        <v>3.2501073212661882</v>
      </c>
      <c r="P85" s="31">
        <f t="shared" si="126"/>
        <v>1.8202157277331419</v>
      </c>
      <c r="Q85" s="31">
        <f t="shared" si="126"/>
        <v>0</v>
      </c>
      <c r="R85" s="31">
        <f t="shared" si="126"/>
        <v>0</v>
      </c>
      <c r="S85" s="31">
        <f t="shared" si="126"/>
        <v>0</v>
      </c>
      <c r="T85" s="31">
        <f t="shared" si="126"/>
        <v>1.8202157277331419</v>
      </c>
      <c r="U85" s="31">
        <f t="shared" si="126"/>
        <v>3.2501073212661882</v>
      </c>
      <c r="V85" s="31">
        <f t="shared" si="126"/>
        <v>3.2501073212661882</v>
      </c>
      <c r="W85" s="31">
        <f t="shared" si="126"/>
        <v>3.2501073212661882</v>
      </c>
      <c r="X85" s="31">
        <f t="shared" si="126"/>
        <v>3.2501073212661882</v>
      </c>
      <c r="Y85" s="31">
        <f t="shared" si="126"/>
        <v>1.8202157277331419</v>
      </c>
      <c r="Z85" s="31">
        <f t="shared" si="126"/>
        <v>1.8202157277331419</v>
      </c>
      <c r="AA85" s="31">
        <f t="shared" si="126"/>
        <v>0</v>
      </c>
      <c r="AB85" s="31">
        <f t="shared" si="126"/>
        <v>0</v>
      </c>
      <c r="AC85" s="31">
        <f t="shared" si="126"/>
        <v>0</v>
      </c>
      <c r="AD85" s="31">
        <f t="shared" si="126"/>
        <v>0</v>
      </c>
      <c r="AE85" s="31">
        <f t="shared" si="126"/>
        <v>0.75878868321616622</v>
      </c>
      <c r="AF85" s="31">
        <f t="shared" si="126"/>
        <v>0</v>
      </c>
      <c r="AG85" s="31">
        <f t="shared" si="126"/>
        <v>0.79354087506255711</v>
      </c>
      <c r="AH85" s="31">
        <f t="shared" si="126"/>
        <v>0.5806886186056518</v>
      </c>
      <c r="AI85" s="31">
        <f t="shared" si="126"/>
        <v>0.82988470218875932</v>
      </c>
      <c r="AJ85" s="31">
        <f t="shared" si="126"/>
        <v>0.60636027006990945</v>
      </c>
      <c r="AK85" s="86">
        <f t="shared" si="126"/>
        <v>0.86789306079870532</v>
      </c>
      <c r="AL85" s="31">
        <f t="shared" si="126"/>
        <v>0.63316683905758064</v>
      </c>
      <c r="AM85" s="31">
        <f t="shared" si="126"/>
        <v>0</v>
      </c>
      <c r="AN85" s="31" t="s">
        <v>33</v>
      </c>
      <c r="AO85" s="31">
        <f>SUM(AO86:AO89)</f>
        <v>3.2501073212661882</v>
      </c>
      <c r="AP85" s="31">
        <f>SUM(AP86:AP89)</f>
        <v>1.8202157277331419</v>
      </c>
      <c r="AQ85" s="31" t="s">
        <v>33</v>
      </c>
      <c r="AR85" s="39"/>
      <c r="AS85" s="39"/>
      <c r="AT85" s="41"/>
      <c r="AU85" s="41"/>
      <c r="AV85" s="40"/>
      <c r="AW85" s="40"/>
    </row>
    <row r="86" spans="1:49" s="11" customFormat="1">
      <c r="A86" s="59" t="s">
        <v>255</v>
      </c>
      <c r="B86" s="47" t="s">
        <v>110</v>
      </c>
      <c r="C86" s="48" t="s">
        <v>111</v>
      </c>
      <c r="D86" s="102" t="s">
        <v>103</v>
      </c>
      <c r="E86" s="69" t="s">
        <v>159</v>
      </c>
      <c r="F86" s="69" t="s">
        <v>159</v>
      </c>
      <c r="G86" s="69" t="s">
        <v>159</v>
      </c>
      <c r="H86" s="102" t="s">
        <v>33</v>
      </c>
      <c r="I86" s="102" t="s">
        <v>33</v>
      </c>
      <c r="J86" s="63">
        <v>0</v>
      </c>
      <c r="K86" s="63">
        <f t="shared" ref="K86:K89" si="127">L86+M86+N86+O86</f>
        <v>0.79354087506255711</v>
      </c>
      <c r="L86" s="63">
        <v>0</v>
      </c>
      <c r="M86" s="63">
        <v>0</v>
      </c>
      <c r="N86" s="63">
        <v>0</v>
      </c>
      <c r="O86" s="63">
        <f t="shared" si="75"/>
        <v>0.79354087506255711</v>
      </c>
      <c r="P86" s="63">
        <f t="shared" ref="P86:P89" si="128">T86</f>
        <v>0.5806886186056518</v>
      </c>
      <c r="Q86" s="63">
        <v>0</v>
      </c>
      <c r="R86" s="63">
        <v>0</v>
      </c>
      <c r="S86" s="63">
        <v>0</v>
      </c>
      <c r="T86" s="63">
        <f t="shared" si="77"/>
        <v>0.5806886186056518</v>
      </c>
      <c r="U86" s="63">
        <f t="shared" ref="U86:U89" si="129">V86</f>
        <v>0.79354087506255711</v>
      </c>
      <c r="V86" s="63">
        <f t="shared" ref="V86:V89" si="130">AA86+AC86+AE86+AG86+AI86+AK86</f>
        <v>0.79354087506255711</v>
      </c>
      <c r="W86" s="63">
        <f t="shared" ref="W86:W89" si="131">X86</f>
        <v>0.79354087506255711</v>
      </c>
      <c r="X86" s="63">
        <f t="shared" si="81"/>
        <v>0.79354087506255711</v>
      </c>
      <c r="Y86" s="63">
        <f t="shared" ref="Y86:Y89" si="132">Z86</f>
        <v>0.5806886186056518</v>
      </c>
      <c r="Z86" s="63">
        <f>AD86+AF86+AH86+AJ86+AL86+AM86</f>
        <v>0.5806886186056518</v>
      </c>
      <c r="AA86" s="63">
        <v>0</v>
      </c>
      <c r="AB86" s="63">
        <v>0</v>
      </c>
      <c r="AC86" s="63">
        <v>0</v>
      </c>
      <c r="AD86" s="63">
        <v>0</v>
      </c>
      <c r="AE86" s="63">
        <v>0</v>
      </c>
      <c r="AF86" s="63">
        <v>0</v>
      </c>
      <c r="AG86" s="63">
        <v>0.79354087506255711</v>
      </c>
      <c r="AH86" s="63">
        <v>0.5806886186056518</v>
      </c>
      <c r="AI86" s="63">
        <v>0</v>
      </c>
      <c r="AJ86" s="63">
        <v>0</v>
      </c>
      <c r="AK86" s="87">
        <v>0</v>
      </c>
      <c r="AL86" s="63">
        <v>0</v>
      </c>
      <c r="AM86" s="63">
        <v>0</v>
      </c>
      <c r="AN86" s="63" t="s">
        <v>33</v>
      </c>
      <c r="AO86" s="63">
        <f>AC86+AE86+AG86+AI86+AK86+AM86</f>
        <v>0.79354087506255711</v>
      </c>
      <c r="AP86" s="63">
        <f>AD86+AF86+AH86+AJ86+AL86+AM86</f>
        <v>0.5806886186056518</v>
      </c>
      <c r="AQ86" s="63" t="s">
        <v>184</v>
      </c>
      <c r="AR86" s="39"/>
      <c r="AS86" s="39"/>
      <c r="AT86" s="40"/>
      <c r="AU86" s="40"/>
      <c r="AV86" s="40"/>
      <c r="AW86" s="40"/>
    </row>
    <row r="87" spans="1:49" s="11" customFormat="1" ht="37.5" customHeight="1">
      <c r="A87" s="59" t="s">
        <v>255</v>
      </c>
      <c r="B87" s="53" t="s">
        <v>131</v>
      </c>
      <c r="C87" s="48" t="s">
        <v>132</v>
      </c>
      <c r="D87" s="102" t="s">
        <v>103</v>
      </c>
      <c r="E87" s="69" t="s">
        <v>182</v>
      </c>
      <c r="F87" s="69" t="s">
        <v>182</v>
      </c>
      <c r="G87" s="69" t="s">
        <v>182</v>
      </c>
      <c r="H87" s="102" t="s">
        <v>33</v>
      </c>
      <c r="I87" s="102" t="s">
        <v>33</v>
      </c>
      <c r="J87" s="63">
        <v>0</v>
      </c>
      <c r="K87" s="63">
        <f t="shared" si="127"/>
        <v>0.86789306079870532</v>
      </c>
      <c r="L87" s="63">
        <v>0</v>
      </c>
      <c r="M87" s="63">
        <v>0</v>
      </c>
      <c r="N87" s="63">
        <v>0</v>
      </c>
      <c r="O87" s="63">
        <f t="shared" si="75"/>
        <v>0.86789306079870532</v>
      </c>
      <c r="P87" s="63">
        <f t="shared" si="128"/>
        <v>0.63316683905758064</v>
      </c>
      <c r="Q87" s="63">
        <v>0</v>
      </c>
      <c r="R87" s="63">
        <v>0</v>
      </c>
      <c r="S87" s="63">
        <v>0</v>
      </c>
      <c r="T87" s="63">
        <f t="shared" si="77"/>
        <v>0.63316683905758064</v>
      </c>
      <c r="U87" s="63">
        <f t="shared" si="129"/>
        <v>0.86789306079870532</v>
      </c>
      <c r="V87" s="63">
        <f t="shared" si="130"/>
        <v>0.86789306079870532</v>
      </c>
      <c r="W87" s="63">
        <f t="shared" si="131"/>
        <v>0.86789306079870532</v>
      </c>
      <c r="X87" s="63">
        <f t="shared" si="81"/>
        <v>0.86789306079870532</v>
      </c>
      <c r="Y87" s="63">
        <f t="shared" si="132"/>
        <v>0.63316683905758064</v>
      </c>
      <c r="Z87" s="63">
        <f>AD87+AF87+AH87+AJ87+AL87+AM87</f>
        <v>0.63316683905758064</v>
      </c>
      <c r="AA87" s="63">
        <v>0</v>
      </c>
      <c r="AB87" s="63">
        <v>0</v>
      </c>
      <c r="AC87" s="63">
        <v>0</v>
      </c>
      <c r="AD87" s="63">
        <v>0</v>
      </c>
      <c r="AE87" s="63">
        <v>0</v>
      </c>
      <c r="AF87" s="63">
        <v>0</v>
      </c>
      <c r="AG87" s="63">
        <v>0</v>
      </c>
      <c r="AH87" s="63">
        <v>0</v>
      </c>
      <c r="AI87" s="63">
        <v>0</v>
      </c>
      <c r="AJ87" s="63">
        <v>0</v>
      </c>
      <c r="AK87" s="87">
        <v>0.86789306079870532</v>
      </c>
      <c r="AL87" s="63">
        <v>0.63316683905758064</v>
      </c>
      <c r="AM87" s="63">
        <v>0</v>
      </c>
      <c r="AN87" s="63" t="s">
        <v>33</v>
      </c>
      <c r="AO87" s="63">
        <f>AC87+AE87+AG87+AI87+AK87+AM87</f>
        <v>0.86789306079870532</v>
      </c>
      <c r="AP87" s="63">
        <f>AD87+AF87+AH87+AJ87+AL87+AM87</f>
        <v>0.63316683905758064</v>
      </c>
      <c r="AQ87" s="105" t="s">
        <v>184</v>
      </c>
      <c r="AR87" s="39"/>
      <c r="AS87" s="39"/>
      <c r="AT87" s="40"/>
      <c r="AU87" s="40"/>
      <c r="AV87" s="40"/>
      <c r="AW87" s="40"/>
    </row>
    <row r="88" spans="1:49" s="11" customFormat="1" ht="33" customHeight="1">
      <c r="A88" s="59" t="s">
        <v>255</v>
      </c>
      <c r="B88" s="53" t="s">
        <v>133</v>
      </c>
      <c r="C88" s="48" t="s">
        <v>134</v>
      </c>
      <c r="D88" s="102" t="s">
        <v>103</v>
      </c>
      <c r="E88" s="69" t="s">
        <v>161</v>
      </c>
      <c r="F88" s="69" t="s">
        <v>161</v>
      </c>
      <c r="G88" s="69" t="s">
        <v>161</v>
      </c>
      <c r="H88" s="102" t="s">
        <v>33</v>
      </c>
      <c r="I88" s="102" t="s">
        <v>33</v>
      </c>
      <c r="J88" s="63">
        <v>0</v>
      </c>
      <c r="K88" s="63">
        <f t="shared" si="127"/>
        <v>0.82988470218875932</v>
      </c>
      <c r="L88" s="63">
        <v>0</v>
      </c>
      <c r="M88" s="63">
        <v>0</v>
      </c>
      <c r="N88" s="63">
        <v>0</v>
      </c>
      <c r="O88" s="63">
        <f t="shared" si="75"/>
        <v>0.82988470218875932</v>
      </c>
      <c r="P88" s="63">
        <f t="shared" si="128"/>
        <v>0.60636027006990945</v>
      </c>
      <c r="Q88" s="63">
        <v>0</v>
      </c>
      <c r="R88" s="63">
        <v>0</v>
      </c>
      <c r="S88" s="63">
        <v>0</v>
      </c>
      <c r="T88" s="63">
        <f t="shared" si="77"/>
        <v>0.60636027006990945</v>
      </c>
      <c r="U88" s="63">
        <f t="shared" si="129"/>
        <v>0.82988470218875932</v>
      </c>
      <c r="V88" s="63">
        <f t="shared" si="130"/>
        <v>0.82988470218875932</v>
      </c>
      <c r="W88" s="63">
        <f t="shared" si="131"/>
        <v>0.82988470218875932</v>
      </c>
      <c r="X88" s="63">
        <f t="shared" si="81"/>
        <v>0.82988470218875932</v>
      </c>
      <c r="Y88" s="63">
        <f t="shared" si="132"/>
        <v>0.60636027006990945</v>
      </c>
      <c r="Z88" s="63">
        <f>AD88+AF88+AH88+AJ88+AL88+AM88</f>
        <v>0.60636027006990945</v>
      </c>
      <c r="AA88" s="63">
        <v>0</v>
      </c>
      <c r="AB88" s="63">
        <v>0</v>
      </c>
      <c r="AC88" s="63">
        <v>0</v>
      </c>
      <c r="AD88" s="63">
        <v>0</v>
      </c>
      <c r="AE88" s="63">
        <v>0</v>
      </c>
      <c r="AF88" s="63">
        <v>0</v>
      </c>
      <c r="AG88" s="63">
        <v>0</v>
      </c>
      <c r="AH88" s="63">
        <v>0</v>
      </c>
      <c r="AI88" s="63">
        <v>0.82988470218875932</v>
      </c>
      <c r="AJ88" s="63">
        <v>0.60636027006990945</v>
      </c>
      <c r="AK88" s="87">
        <v>0</v>
      </c>
      <c r="AL88" s="63">
        <v>0</v>
      </c>
      <c r="AM88" s="63">
        <v>0</v>
      </c>
      <c r="AN88" s="63" t="s">
        <v>33</v>
      </c>
      <c r="AO88" s="63">
        <f>AC88+AE88+AG88+AI88+AK88+AM88</f>
        <v>0.82988470218875932</v>
      </c>
      <c r="AP88" s="63">
        <f>AD88+AF88+AH88+AJ88+AL88+AM88</f>
        <v>0.60636027006990945</v>
      </c>
      <c r="AQ88" s="63" t="s">
        <v>184</v>
      </c>
      <c r="AR88" s="39"/>
      <c r="AS88" s="39"/>
      <c r="AT88" s="40"/>
      <c r="AU88" s="40"/>
      <c r="AV88" s="40"/>
      <c r="AW88" s="40"/>
    </row>
    <row r="89" spans="1:49" s="11" customFormat="1">
      <c r="A89" s="59" t="s">
        <v>255</v>
      </c>
      <c r="B89" s="53" t="s">
        <v>135</v>
      </c>
      <c r="C89" s="48" t="s">
        <v>136</v>
      </c>
      <c r="D89" s="102" t="s">
        <v>103</v>
      </c>
      <c r="E89" s="69" t="s">
        <v>118</v>
      </c>
      <c r="F89" s="69" t="s">
        <v>118</v>
      </c>
      <c r="G89" s="69" t="s">
        <v>33</v>
      </c>
      <c r="H89" s="102" t="s">
        <v>33</v>
      </c>
      <c r="I89" s="102" t="s">
        <v>33</v>
      </c>
      <c r="J89" s="63">
        <v>0</v>
      </c>
      <c r="K89" s="63">
        <f t="shared" si="127"/>
        <v>0.75878868321616622</v>
      </c>
      <c r="L89" s="63">
        <v>0</v>
      </c>
      <c r="M89" s="63">
        <v>0</v>
      </c>
      <c r="N89" s="63">
        <v>0</v>
      </c>
      <c r="O89" s="63">
        <f t="shared" si="75"/>
        <v>0.75878868321616622</v>
      </c>
      <c r="P89" s="63">
        <f t="shared" si="128"/>
        <v>0</v>
      </c>
      <c r="Q89" s="63">
        <v>0</v>
      </c>
      <c r="R89" s="63">
        <v>0</v>
      </c>
      <c r="S89" s="63">
        <v>0</v>
      </c>
      <c r="T89" s="63">
        <f t="shared" si="77"/>
        <v>0</v>
      </c>
      <c r="U89" s="63">
        <f t="shared" si="129"/>
        <v>0.75878868321616622</v>
      </c>
      <c r="V89" s="63">
        <f t="shared" si="130"/>
        <v>0.75878868321616622</v>
      </c>
      <c r="W89" s="63">
        <f t="shared" si="131"/>
        <v>0.75878868321616622</v>
      </c>
      <c r="X89" s="63">
        <f t="shared" si="81"/>
        <v>0.75878868321616622</v>
      </c>
      <c r="Y89" s="63">
        <f t="shared" si="132"/>
        <v>0</v>
      </c>
      <c r="Z89" s="63">
        <f>AD89+AF89+AH89+AJ89+AL89+AM89</f>
        <v>0</v>
      </c>
      <c r="AA89" s="63">
        <v>0</v>
      </c>
      <c r="AB89" s="63">
        <v>0</v>
      </c>
      <c r="AC89" s="63">
        <v>0</v>
      </c>
      <c r="AD89" s="63">
        <v>0</v>
      </c>
      <c r="AE89" s="63">
        <v>0.75878868321616622</v>
      </c>
      <c r="AF89" s="63">
        <v>0</v>
      </c>
      <c r="AG89" s="63">
        <v>0</v>
      </c>
      <c r="AH89" s="63">
        <v>0</v>
      </c>
      <c r="AI89" s="63">
        <v>0</v>
      </c>
      <c r="AJ89" s="63">
        <v>0</v>
      </c>
      <c r="AK89" s="87">
        <v>0</v>
      </c>
      <c r="AL89" s="63">
        <v>0</v>
      </c>
      <c r="AM89" s="63">
        <v>0</v>
      </c>
      <c r="AN89" s="63" t="s">
        <v>33</v>
      </c>
      <c r="AO89" s="63">
        <f>AC89+AE89+AG89+AI89+AK89+AM89</f>
        <v>0.75878868321616622</v>
      </c>
      <c r="AP89" s="63">
        <f>AD89+AF89+AH89+AJ89+AL89+AM89</f>
        <v>0</v>
      </c>
      <c r="AQ89" s="63" t="s">
        <v>238</v>
      </c>
      <c r="AR89" s="39"/>
      <c r="AS89" s="39"/>
      <c r="AT89" s="40"/>
      <c r="AU89" s="40"/>
      <c r="AV89" s="40"/>
      <c r="AW89" s="40"/>
    </row>
    <row r="90" spans="1:49" s="44" customFormat="1" ht="27.75" customHeight="1">
      <c r="A90" s="56" t="s">
        <v>255</v>
      </c>
      <c r="B90" s="36" t="s">
        <v>105</v>
      </c>
      <c r="C90" s="37" t="s">
        <v>83</v>
      </c>
      <c r="D90" s="22" t="s">
        <v>34</v>
      </c>
      <c r="E90" s="22" t="s">
        <v>117</v>
      </c>
      <c r="F90" s="22">
        <v>2029</v>
      </c>
      <c r="G90" s="22">
        <v>2029</v>
      </c>
      <c r="H90" s="22" t="s">
        <v>33</v>
      </c>
      <c r="I90" s="22" t="s">
        <v>33</v>
      </c>
      <c r="J90" s="31">
        <f t="shared" ref="J90:AM90" si="133">SUM(J91:J94)</f>
        <v>0</v>
      </c>
      <c r="K90" s="31">
        <f t="shared" si="133"/>
        <v>2.6659683468462143</v>
      </c>
      <c r="L90" s="31">
        <f t="shared" si="133"/>
        <v>0</v>
      </c>
      <c r="M90" s="31">
        <f t="shared" si="133"/>
        <v>0</v>
      </c>
      <c r="N90" s="31">
        <f t="shared" si="133"/>
        <v>0</v>
      </c>
      <c r="O90" s="31">
        <f t="shared" si="133"/>
        <v>2.6659683468462143</v>
      </c>
      <c r="P90" s="31">
        <f t="shared" si="133"/>
        <v>1.5527554575356188</v>
      </c>
      <c r="Q90" s="31">
        <f t="shared" si="133"/>
        <v>0</v>
      </c>
      <c r="R90" s="31">
        <f t="shared" si="133"/>
        <v>0</v>
      </c>
      <c r="S90" s="31">
        <f t="shared" si="133"/>
        <v>0</v>
      </c>
      <c r="T90" s="31">
        <f t="shared" si="133"/>
        <v>1.5527554575356188</v>
      </c>
      <c r="U90" s="31">
        <f t="shared" si="133"/>
        <v>2.6659683468462143</v>
      </c>
      <c r="V90" s="31">
        <f t="shared" si="133"/>
        <v>2.6659683468462143</v>
      </c>
      <c r="W90" s="31">
        <f t="shared" si="133"/>
        <v>2.6659683468462143</v>
      </c>
      <c r="X90" s="31">
        <f t="shared" si="133"/>
        <v>2.6659683468462143</v>
      </c>
      <c r="Y90" s="31">
        <f t="shared" si="133"/>
        <v>1.5527554575356188</v>
      </c>
      <c r="Z90" s="31">
        <f t="shared" si="133"/>
        <v>1.5527554575356188</v>
      </c>
      <c r="AA90" s="31">
        <f t="shared" si="133"/>
        <v>0</v>
      </c>
      <c r="AB90" s="31">
        <f t="shared" si="133"/>
        <v>0</v>
      </c>
      <c r="AC90" s="31">
        <f t="shared" si="133"/>
        <v>0</v>
      </c>
      <c r="AD90" s="31">
        <f t="shared" si="133"/>
        <v>0</v>
      </c>
      <c r="AE90" s="31">
        <f t="shared" si="133"/>
        <v>0.62241225025496316</v>
      </c>
      <c r="AF90" s="31">
        <f t="shared" si="133"/>
        <v>0</v>
      </c>
      <c r="AG90" s="31">
        <f t="shared" si="133"/>
        <v>0.65091846075447102</v>
      </c>
      <c r="AH90" s="31">
        <f t="shared" si="133"/>
        <v>0.49536294403502534</v>
      </c>
      <c r="AI90" s="31">
        <f t="shared" si="133"/>
        <v>0.6807302433032264</v>
      </c>
      <c r="AJ90" s="31">
        <f t="shared" si="133"/>
        <v>0.51726243446780029</v>
      </c>
      <c r="AK90" s="86">
        <f t="shared" si="133"/>
        <v>0.71190739253355384</v>
      </c>
      <c r="AL90" s="31">
        <f t="shared" si="133"/>
        <v>0.5401300790327932</v>
      </c>
      <c r="AM90" s="31">
        <f t="shared" si="133"/>
        <v>0</v>
      </c>
      <c r="AN90" s="31" t="s">
        <v>33</v>
      </c>
      <c r="AO90" s="31">
        <f>SUM(AO91:AO94)</f>
        <v>2.6659683468462143</v>
      </c>
      <c r="AP90" s="31">
        <f>SUM(AP91:AP94)</f>
        <v>1.5527554575356188</v>
      </c>
      <c r="AQ90" s="31" t="s">
        <v>33</v>
      </c>
      <c r="AR90" s="39"/>
      <c r="AS90" s="39"/>
      <c r="AT90" s="43"/>
      <c r="AU90" s="43"/>
      <c r="AV90" s="43"/>
      <c r="AW90" s="43"/>
    </row>
    <row r="91" spans="1:49" s="11" customFormat="1" ht="39.75" customHeight="1">
      <c r="A91" s="61" t="s">
        <v>255</v>
      </c>
      <c r="B91" s="34" t="s">
        <v>112</v>
      </c>
      <c r="C91" s="35" t="s">
        <v>113</v>
      </c>
      <c r="D91" s="102" t="s">
        <v>103</v>
      </c>
      <c r="E91" s="68" t="s">
        <v>159</v>
      </c>
      <c r="F91" s="68" t="s">
        <v>159</v>
      </c>
      <c r="G91" s="68" t="s">
        <v>159</v>
      </c>
      <c r="H91" s="102" t="s">
        <v>33</v>
      </c>
      <c r="I91" s="102" t="s">
        <v>33</v>
      </c>
      <c r="J91" s="63">
        <v>0</v>
      </c>
      <c r="K91" s="63">
        <f t="shared" ref="K91:K94" si="134">L91+M91+N91+O91</f>
        <v>0.65091846075447102</v>
      </c>
      <c r="L91" s="63">
        <v>0</v>
      </c>
      <c r="M91" s="63">
        <v>0</v>
      </c>
      <c r="N91" s="63">
        <v>0</v>
      </c>
      <c r="O91" s="63">
        <f t="shared" si="75"/>
        <v>0.65091846075447102</v>
      </c>
      <c r="P91" s="63">
        <f t="shared" ref="P91:P94" si="135">T91</f>
        <v>0.49536294403502534</v>
      </c>
      <c r="Q91" s="63">
        <v>0</v>
      </c>
      <c r="R91" s="63">
        <v>0</v>
      </c>
      <c r="S91" s="63">
        <v>0</v>
      </c>
      <c r="T91" s="63">
        <f t="shared" si="77"/>
        <v>0.49536294403502534</v>
      </c>
      <c r="U91" s="63">
        <f t="shared" ref="U91:U94" si="136">V91</f>
        <v>0.65091846075447102</v>
      </c>
      <c r="V91" s="63">
        <f t="shared" ref="V91:V94" si="137">AA91+AC91+AE91+AG91+AI91+AK91</f>
        <v>0.65091846075447102</v>
      </c>
      <c r="W91" s="63">
        <f t="shared" ref="W91:W94" si="138">X91</f>
        <v>0.65091846075447102</v>
      </c>
      <c r="X91" s="63">
        <f t="shared" si="81"/>
        <v>0.65091846075447102</v>
      </c>
      <c r="Y91" s="63">
        <f t="shared" ref="Y91:Y94" si="139">Z91</f>
        <v>0.49536294403502534</v>
      </c>
      <c r="Z91" s="63">
        <f>AD91+AF91+AH91+AJ91+AL91+AM91</f>
        <v>0.49536294403502534</v>
      </c>
      <c r="AA91" s="63">
        <v>0</v>
      </c>
      <c r="AB91" s="63">
        <v>0</v>
      </c>
      <c r="AC91" s="63">
        <v>0</v>
      </c>
      <c r="AD91" s="63">
        <v>0</v>
      </c>
      <c r="AE91" s="63">
        <v>0</v>
      </c>
      <c r="AF91" s="63">
        <v>0</v>
      </c>
      <c r="AG91" s="63">
        <v>0.65091846075447102</v>
      </c>
      <c r="AH91" s="63">
        <v>0.49536294403502534</v>
      </c>
      <c r="AI91" s="63">
        <v>0</v>
      </c>
      <c r="AJ91" s="63">
        <v>0</v>
      </c>
      <c r="AK91" s="87">
        <v>0</v>
      </c>
      <c r="AL91" s="63">
        <v>0</v>
      </c>
      <c r="AM91" s="63">
        <v>0</v>
      </c>
      <c r="AN91" s="63" t="s">
        <v>33</v>
      </c>
      <c r="AO91" s="63">
        <f>AC91+AE91+AG91+AI91+AK91+AM91</f>
        <v>0.65091846075447102</v>
      </c>
      <c r="AP91" s="63">
        <f>AD91+AF91+AH91+AJ91+AL91+AM91</f>
        <v>0.49536294403502534</v>
      </c>
      <c r="AQ91" s="63" t="s">
        <v>184</v>
      </c>
      <c r="AR91" s="12"/>
      <c r="AS91" s="12"/>
      <c r="AT91" s="40"/>
      <c r="AU91" s="40"/>
      <c r="AV91" s="40"/>
      <c r="AW91" s="40"/>
    </row>
    <row r="92" spans="1:49" s="11" customFormat="1" ht="39.75" customHeight="1">
      <c r="A92" s="61" t="s">
        <v>255</v>
      </c>
      <c r="B92" s="54" t="s">
        <v>137</v>
      </c>
      <c r="C92" s="35" t="s">
        <v>138</v>
      </c>
      <c r="D92" s="102" t="s">
        <v>103</v>
      </c>
      <c r="E92" s="68" t="s">
        <v>182</v>
      </c>
      <c r="F92" s="68" t="s">
        <v>182</v>
      </c>
      <c r="G92" s="68" t="s">
        <v>182</v>
      </c>
      <c r="H92" s="102" t="s">
        <v>33</v>
      </c>
      <c r="I92" s="102" t="s">
        <v>33</v>
      </c>
      <c r="J92" s="63">
        <v>0</v>
      </c>
      <c r="K92" s="63">
        <f t="shared" si="134"/>
        <v>0.71190739253355384</v>
      </c>
      <c r="L92" s="63">
        <v>0</v>
      </c>
      <c r="M92" s="63">
        <v>0</v>
      </c>
      <c r="N92" s="63">
        <v>0</v>
      </c>
      <c r="O92" s="63">
        <f t="shared" si="75"/>
        <v>0.71190739253355384</v>
      </c>
      <c r="P92" s="63">
        <f t="shared" si="135"/>
        <v>0.5401300790327932</v>
      </c>
      <c r="Q92" s="63">
        <v>0</v>
      </c>
      <c r="R92" s="63">
        <v>0</v>
      </c>
      <c r="S92" s="63">
        <v>0</v>
      </c>
      <c r="T92" s="63">
        <f t="shared" si="77"/>
        <v>0.5401300790327932</v>
      </c>
      <c r="U92" s="63">
        <f t="shared" si="136"/>
        <v>0.71190739253355384</v>
      </c>
      <c r="V92" s="63">
        <f t="shared" si="137"/>
        <v>0.71190739253355384</v>
      </c>
      <c r="W92" s="63">
        <f t="shared" si="138"/>
        <v>0.71190739253355384</v>
      </c>
      <c r="X92" s="63">
        <f t="shared" si="81"/>
        <v>0.71190739253355384</v>
      </c>
      <c r="Y92" s="63">
        <f t="shared" si="139"/>
        <v>0.5401300790327932</v>
      </c>
      <c r="Z92" s="63">
        <f>AD92+AF92+AH92+AJ92+AL92+AM92</f>
        <v>0.5401300790327932</v>
      </c>
      <c r="AA92" s="63">
        <v>0</v>
      </c>
      <c r="AB92" s="63">
        <v>0</v>
      </c>
      <c r="AC92" s="63">
        <v>0</v>
      </c>
      <c r="AD92" s="63">
        <v>0</v>
      </c>
      <c r="AE92" s="63">
        <v>0</v>
      </c>
      <c r="AF92" s="63">
        <v>0</v>
      </c>
      <c r="AG92" s="63">
        <v>0</v>
      </c>
      <c r="AH92" s="63">
        <v>0</v>
      </c>
      <c r="AI92" s="63">
        <v>0</v>
      </c>
      <c r="AJ92" s="63">
        <v>0</v>
      </c>
      <c r="AK92" s="87">
        <v>0.71190739253355384</v>
      </c>
      <c r="AL92" s="63">
        <v>0.5401300790327932</v>
      </c>
      <c r="AM92" s="63">
        <v>0</v>
      </c>
      <c r="AN92" s="63" t="s">
        <v>33</v>
      </c>
      <c r="AO92" s="63">
        <f>AC92+AE92+AG92+AI92+AK92+AM92</f>
        <v>0.71190739253355384</v>
      </c>
      <c r="AP92" s="63">
        <f>AD92+AF92+AH92+AJ92+AL92+AM92</f>
        <v>0.5401300790327932</v>
      </c>
      <c r="AQ92" s="63" t="s">
        <v>184</v>
      </c>
      <c r="AR92" s="12"/>
      <c r="AS92" s="12"/>
      <c r="AT92" s="40"/>
      <c r="AU92" s="40"/>
      <c r="AV92" s="40"/>
      <c r="AW92" s="40"/>
    </row>
    <row r="93" spans="1:49" s="11" customFormat="1" ht="36" customHeight="1">
      <c r="A93" s="61" t="s">
        <v>255</v>
      </c>
      <c r="B93" s="54" t="s">
        <v>139</v>
      </c>
      <c r="C93" s="35" t="s">
        <v>140</v>
      </c>
      <c r="D93" s="102" t="s">
        <v>103</v>
      </c>
      <c r="E93" s="68" t="s">
        <v>161</v>
      </c>
      <c r="F93" s="68" t="s">
        <v>161</v>
      </c>
      <c r="G93" s="68" t="s">
        <v>161</v>
      </c>
      <c r="H93" s="102" t="s">
        <v>33</v>
      </c>
      <c r="I93" s="102" t="s">
        <v>33</v>
      </c>
      <c r="J93" s="63">
        <v>0</v>
      </c>
      <c r="K93" s="63">
        <f t="shared" si="134"/>
        <v>0.6807302433032264</v>
      </c>
      <c r="L93" s="63">
        <v>0</v>
      </c>
      <c r="M93" s="63">
        <v>0</v>
      </c>
      <c r="N93" s="63">
        <v>0</v>
      </c>
      <c r="O93" s="63">
        <f t="shared" si="75"/>
        <v>0.6807302433032264</v>
      </c>
      <c r="P93" s="63">
        <f t="shared" si="135"/>
        <v>0.51726243446780029</v>
      </c>
      <c r="Q93" s="63">
        <v>0</v>
      </c>
      <c r="R93" s="63">
        <v>0</v>
      </c>
      <c r="S93" s="63">
        <v>0</v>
      </c>
      <c r="T93" s="63">
        <f t="shared" si="77"/>
        <v>0.51726243446780029</v>
      </c>
      <c r="U93" s="63">
        <f t="shared" si="136"/>
        <v>0.6807302433032264</v>
      </c>
      <c r="V93" s="63">
        <f t="shared" si="137"/>
        <v>0.6807302433032264</v>
      </c>
      <c r="W93" s="63">
        <f t="shared" si="138"/>
        <v>0.6807302433032264</v>
      </c>
      <c r="X93" s="63">
        <f t="shared" si="81"/>
        <v>0.6807302433032264</v>
      </c>
      <c r="Y93" s="63">
        <f t="shared" si="139"/>
        <v>0.51726243446780029</v>
      </c>
      <c r="Z93" s="63">
        <f>AD93+AF93+AH93+AJ93+AL93+AM93</f>
        <v>0.51726243446780029</v>
      </c>
      <c r="AA93" s="63">
        <v>0</v>
      </c>
      <c r="AB93" s="63">
        <v>0</v>
      </c>
      <c r="AC93" s="63">
        <v>0</v>
      </c>
      <c r="AD93" s="63">
        <v>0</v>
      </c>
      <c r="AE93" s="63">
        <v>0</v>
      </c>
      <c r="AF93" s="63">
        <v>0</v>
      </c>
      <c r="AG93" s="63">
        <v>0</v>
      </c>
      <c r="AH93" s="63">
        <v>0</v>
      </c>
      <c r="AI93" s="63">
        <v>0.6807302433032264</v>
      </c>
      <c r="AJ93" s="63">
        <v>0.51726243446780029</v>
      </c>
      <c r="AK93" s="87">
        <v>0</v>
      </c>
      <c r="AL93" s="63">
        <v>0</v>
      </c>
      <c r="AM93" s="63">
        <v>0</v>
      </c>
      <c r="AN93" s="63" t="s">
        <v>33</v>
      </c>
      <c r="AO93" s="63">
        <f>AC93+AE93+AG93+AI93+AK93+AM93</f>
        <v>0.6807302433032264</v>
      </c>
      <c r="AP93" s="63">
        <f>AD93+AF93+AH93+AJ93+AL93+AM93</f>
        <v>0.51726243446780029</v>
      </c>
      <c r="AQ93" s="63" t="s">
        <v>184</v>
      </c>
      <c r="AR93" s="12"/>
      <c r="AS93" s="12"/>
      <c r="AT93" s="40"/>
      <c r="AU93" s="40"/>
      <c r="AV93" s="40"/>
      <c r="AW93" s="40"/>
    </row>
    <row r="94" spans="1:49" s="11" customFormat="1" ht="31.5">
      <c r="A94" s="61" t="s">
        <v>255</v>
      </c>
      <c r="B94" s="54" t="s">
        <v>141</v>
      </c>
      <c r="C94" s="35" t="s">
        <v>142</v>
      </c>
      <c r="D94" s="102" t="s">
        <v>103</v>
      </c>
      <c r="E94" s="68" t="s">
        <v>118</v>
      </c>
      <c r="F94" s="68" t="s">
        <v>118</v>
      </c>
      <c r="G94" s="68" t="s">
        <v>33</v>
      </c>
      <c r="H94" s="102" t="s">
        <v>33</v>
      </c>
      <c r="I94" s="102" t="s">
        <v>33</v>
      </c>
      <c r="J94" s="63">
        <v>0</v>
      </c>
      <c r="K94" s="63">
        <f t="shared" si="134"/>
        <v>0.62241225025496316</v>
      </c>
      <c r="L94" s="63">
        <v>0</v>
      </c>
      <c r="M94" s="63">
        <v>0</v>
      </c>
      <c r="N94" s="63">
        <v>0</v>
      </c>
      <c r="O94" s="63">
        <f t="shared" si="75"/>
        <v>0.62241225025496316</v>
      </c>
      <c r="P94" s="63">
        <f t="shared" si="135"/>
        <v>0</v>
      </c>
      <c r="Q94" s="63">
        <v>0</v>
      </c>
      <c r="R94" s="63">
        <v>0</v>
      </c>
      <c r="S94" s="63">
        <v>0</v>
      </c>
      <c r="T94" s="63">
        <f t="shared" si="77"/>
        <v>0</v>
      </c>
      <c r="U94" s="63">
        <f t="shared" si="136"/>
        <v>0.62241225025496316</v>
      </c>
      <c r="V94" s="63">
        <f t="shared" si="137"/>
        <v>0.62241225025496316</v>
      </c>
      <c r="W94" s="63">
        <f t="shared" si="138"/>
        <v>0.62241225025496316</v>
      </c>
      <c r="X94" s="63">
        <f t="shared" si="81"/>
        <v>0.62241225025496316</v>
      </c>
      <c r="Y94" s="63">
        <f t="shared" si="139"/>
        <v>0</v>
      </c>
      <c r="Z94" s="63">
        <f>AD94+AF94+AH94+AJ94+AL94+AM94</f>
        <v>0</v>
      </c>
      <c r="AA94" s="63">
        <v>0</v>
      </c>
      <c r="AB94" s="63">
        <v>0</v>
      </c>
      <c r="AC94" s="63">
        <v>0</v>
      </c>
      <c r="AD94" s="63">
        <v>0</v>
      </c>
      <c r="AE94" s="63">
        <v>0.62241225025496316</v>
      </c>
      <c r="AF94" s="63">
        <v>0</v>
      </c>
      <c r="AG94" s="63">
        <v>0</v>
      </c>
      <c r="AH94" s="63">
        <v>0</v>
      </c>
      <c r="AI94" s="63">
        <v>0</v>
      </c>
      <c r="AJ94" s="63">
        <v>0</v>
      </c>
      <c r="AK94" s="87">
        <v>0</v>
      </c>
      <c r="AL94" s="63">
        <v>0</v>
      </c>
      <c r="AM94" s="63">
        <v>0</v>
      </c>
      <c r="AN94" s="63" t="s">
        <v>33</v>
      </c>
      <c r="AO94" s="63">
        <f>AC94+AE94+AG94+AI94+AK94+AM94</f>
        <v>0.62241225025496316</v>
      </c>
      <c r="AP94" s="63">
        <f>AD94+AF94+AH94+AJ94+AL94+AM94</f>
        <v>0</v>
      </c>
      <c r="AQ94" s="63" t="s">
        <v>238</v>
      </c>
      <c r="AR94" s="12"/>
      <c r="AS94" s="12"/>
      <c r="AT94" s="40"/>
      <c r="AU94" s="40"/>
      <c r="AV94" s="40"/>
      <c r="AW94" s="40"/>
    </row>
    <row r="95" spans="1:49" s="44" customFormat="1" ht="21" customHeight="1">
      <c r="A95" s="62" t="s">
        <v>255</v>
      </c>
      <c r="B95" s="36" t="s">
        <v>143</v>
      </c>
      <c r="C95" s="37" t="s">
        <v>83</v>
      </c>
      <c r="D95" s="22" t="s">
        <v>34</v>
      </c>
      <c r="E95" s="22" t="s">
        <v>99</v>
      </c>
      <c r="F95" s="22">
        <v>2026</v>
      </c>
      <c r="G95" s="22">
        <v>2025</v>
      </c>
      <c r="H95" s="22" t="s">
        <v>33</v>
      </c>
      <c r="I95" s="22" t="s">
        <v>33</v>
      </c>
      <c r="J95" s="31">
        <f t="shared" ref="J95:AM95" si="140">SUM(J96:J98)</f>
        <v>0</v>
      </c>
      <c r="K95" s="31">
        <f t="shared" si="140"/>
        <v>3.9602143435080763</v>
      </c>
      <c r="L95" s="31">
        <f t="shared" si="140"/>
        <v>0</v>
      </c>
      <c r="M95" s="31">
        <f t="shared" si="140"/>
        <v>0</v>
      </c>
      <c r="N95" s="31">
        <f t="shared" si="140"/>
        <v>0</v>
      </c>
      <c r="O95" s="31">
        <f t="shared" si="140"/>
        <v>3.9602143435080763</v>
      </c>
      <c r="P95" s="31">
        <f t="shared" si="140"/>
        <v>5.85139152632948</v>
      </c>
      <c r="Q95" s="31">
        <f t="shared" si="140"/>
        <v>0</v>
      </c>
      <c r="R95" s="31">
        <f t="shared" si="140"/>
        <v>0</v>
      </c>
      <c r="S95" s="31">
        <f t="shared" si="140"/>
        <v>0</v>
      </c>
      <c r="T95" s="31">
        <f t="shared" si="140"/>
        <v>5.85139152632948</v>
      </c>
      <c r="U95" s="31">
        <f t="shared" si="140"/>
        <v>3.9602143435080763</v>
      </c>
      <c r="V95" s="31">
        <f t="shared" si="140"/>
        <v>3.9602143435080763</v>
      </c>
      <c r="W95" s="31">
        <f t="shared" si="140"/>
        <v>3.9602143435080763</v>
      </c>
      <c r="X95" s="31">
        <f t="shared" si="140"/>
        <v>3.9602143435080763</v>
      </c>
      <c r="Y95" s="31">
        <f t="shared" si="140"/>
        <v>5.85139152632948</v>
      </c>
      <c r="Z95" s="31">
        <f t="shared" si="140"/>
        <v>5.85139152632948</v>
      </c>
      <c r="AA95" s="31">
        <f t="shared" si="140"/>
        <v>0</v>
      </c>
      <c r="AB95" s="31">
        <f t="shared" si="140"/>
        <v>0</v>
      </c>
      <c r="AC95" s="31">
        <f t="shared" si="140"/>
        <v>1.9357782701092656</v>
      </c>
      <c r="AD95" s="31">
        <f t="shared" si="140"/>
        <v>5.85139152632948</v>
      </c>
      <c r="AE95" s="31">
        <f t="shared" si="140"/>
        <v>2.0244360733988107</v>
      </c>
      <c r="AF95" s="31">
        <f t="shared" si="140"/>
        <v>0</v>
      </c>
      <c r="AG95" s="31">
        <f t="shared" si="140"/>
        <v>0</v>
      </c>
      <c r="AH95" s="31">
        <f t="shared" si="140"/>
        <v>0</v>
      </c>
      <c r="AI95" s="31">
        <f t="shared" si="140"/>
        <v>0</v>
      </c>
      <c r="AJ95" s="31">
        <f t="shared" si="140"/>
        <v>0</v>
      </c>
      <c r="AK95" s="86">
        <f t="shared" si="140"/>
        <v>0</v>
      </c>
      <c r="AL95" s="31">
        <f t="shared" si="140"/>
        <v>0</v>
      </c>
      <c r="AM95" s="31">
        <f t="shared" si="140"/>
        <v>0</v>
      </c>
      <c r="AN95" s="31" t="s">
        <v>33</v>
      </c>
      <c r="AO95" s="31">
        <f>SUM(AO96:AO98)</f>
        <v>3.9602143435080763</v>
      </c>
      <c r="AP95" s="31">
        <f>SUM(AP96:AP98)</f>
        <v>5.85139152632948</v>
      </c>
      <c r="AQ95" s="31" t="s">
        <v>33</v>
      </c>
      <c r="AR95" s="39"/>
      <c r="AS95" s="39"/>
      <c r="AT95" s="43"/>
      <c r="AU95" s="43"/>
      <c r="AV95" s="43"/>
      <c r="AW95" s="43"/>
    </row>
    <row r="96" spans="1:49" s="11" customFormat="1">
      <c r="A96" s="59" t="s">
        <v>255</v>
      </c>
      <c r="B96" s="34" t="s">
        <v>146</v>
      </c>
      <c r="C96" s="55" t="s">
        <v>147</v>
      </c>
      <c r="D96" s="102" t="s">
        <v>103</v>
      </c>
      <c r="E96" s="68" t="s">
        <v>116</v>
      </c>
      <c r="F96" s="68" t="s">
        <v>116</v>
      </c>
      <c r="G96" s="68" t="s">
        <v>116</v>
      </c>
      <c r="H96" s="102" t="s">
        <v>33</v>
      </c>
      <c r="I96" s="102" t="s">
        <v>33</v>
      </c>
      <c r="J96" s="63">
        <v>0</v>
      </c>
      <c r="K96" s="63">
        <f t="shared" ref="K96:K98" si="141">L96+M96+N96+O96</f>
        <v>1.9357782701092656</v>
      </c>
      <c r="L96" s="63">
        <v>0</v>
      </c>
      <c r="M96" s="63">
        <v>0</v>
      </c>
      <c r="N96" s="63">
        <v>0</v>
      </c>
      <c r="O96" s="63">
        <f t="shared" si="75"/>
        <v>1.9357782701092656</v>
      </c>
      <c r="P96" s="63">
        <f t="shared" ref="P96:P98" si="142">T96</f>
        <v>2.2492753273017101</v>
      </c>
      <c r="Q96" s="63">
        <v>0</v>
      </c>
      <c r="R96" s="63">
        <v>0</v>
      </c>
      <c r="S96" s="63">
        <v>0</v>
      </c>
      <c r="T96" s="63">
        <f t="shared" si="77"/>
        <v>2.2492753273017101</v>
      </c>
      <c r="U96" s="63">
        <f t="shared" ref="U96:U98" si="143">V96</f>
        <v>1.9357782701092656</v>
      </c>
      <c r="V96" s="63">
        <f t="shared" ref="V96:V98" si="144">AA96+AC96+AE96+AG96+AI96+AK96</f>
        <v>1.9357782701092656</v>
      </c>
      <c r="W96" s="63">
        <f t="shared" ref="W96:W98" si="145">X96</f>
        <v>1.9357782701092656</v>
      </c>
      <c r="X96" s="63">
        <f t="shared" si="81"/>
        <v>1.9357782701092656</v>
      </c>
      <c r="Y96" s="63">
        <f t="shared" ref="Y96:Y98" si="146">Z96</f>
        <v>2.2492753273017101</v>
      </c>
      <c r="Z96" s="63">
        <f>AD96+AF96+AH96+AJ96+AL96+AM96</f>
        <v>2.2492753273017101</v>
      </c>
      <c r="AA96" s="63">
        <v>0</v>
      </c>
      <c r="AB96" s="63">
        <v>0</v>
      </c>
      <c r="AC96" s="63">
        <v>1.9357782701092656</v>
      </c>
      <c r="AD96" s="63">
        <v>2.2492753273017101</v>
      </c>
      <c r="AE96" s="63">
        <v>0</v>
      </c>
      <c r="AF96" s="63">
        <v>0</v>
      </c>
      <c r="AG96" s="63">
        <v>0</v>
      </c>
      <c r="AH96" s="63">
        <v>0</v>
      </c>
      <c r="AI96" s="63">
        <v>0</v>
      </c>
      <c r="AJ96" s="63">
        <v>0</v>
      </c>
      <c r="AK96" s="87">
        <v>0</v>
      </c>
      <c r="AL96" s="63">
        <v>0</v>
      </c>
      <c r="AM96" s="63">
        <v>0</v>
      </c>
      <c r="AN96" s="63" t="s">
        <v>33</v>
      </c>
      <c r="AO96" s="63">
        <f>AC96+AE96+AG96+AI96+AK96+AM96</f>
        <v>1.9357782701092656</v>
      </c>
      <c r="AP96" s="63">
        <f>AD96+AF96+AH96+AJ96+AL96+AM96</f>
        <v>2.2492753273017101</v>
      </c>
      <c r="AQ96" s="63" t="s">
        <v>241</v>
      </c>
      <c r="AR96" s="12"/>
      <c r="AS96" s="12"/>
      <c r="AT96" s="40"/>
      <c r="AU96" s="40"/>
      <c r="AV96" s="40"/>
      <c r="AW96" s="40"/>
    </row>
    <row r="97" spans="1:49" s="11" customFormat="1">
      <c r="A97" s="59" t="s">
        <v>255</v>
      </c>
      <c r="B97" s="34" t="s">
        <v>148</v>
      </c>
      <c r="C97" s="55" t="s">
        <v>149</v>
      </c>
      <c r="D97" s="102" t="s">
        <v>103</v>
      </c>
      <c r="E97" s="68" t="s">
        <v>116</v>
      </c>
      <c r="F97" s="68" t="s">
        <v>118</v>
      </c>
      <c r="G97" s="68" t="s">
        <v>116</v>
      </c>
      <c r="H97" s="102" t="s">
        <v>33</v>
      </c>
      <c r="I97" s="102" t="s">
        <v>33</v>
      </c>
      <c r="J97" s="63">
        <v>0</v>
      </c>
      <c r="K97" s="63">
        <f t="shared" si="141"/>
        <v>2.0244360733988107</v>
      </c>
      <c r="L97" s="63">
        <v>0</v>
      </c>
      <c r="M97" s="63">
        <v>0</v>
      </c>
      <c r="N97" s="63">
        <v>0</v>
      </c>
      <c r="O97" s="63">
        <f t="shared" si="75"/>
        <v>2.0244360733988107</v>
      </c>
      <c r="P97" s="63">
        <f t="shared" si="142"/>
        <v>1.94382038034621</v>
      </c>
      <c r="Q97" s="63">
        <v>0</v>
      </c>
      <c r="R97" s="63">
        <v>0</v>
      </c>
      <c r="S97" s="63">
        <v>0</v>
      </c>
      <c r="T97" s="63">
        <f t="shared" si="77"/>
        <v>1.94382038034621</v>
      </c>
      <c r="U97" s="63">
        <f t="shared" si="143"/>
        <v>2.0244360733988107</v>
      </c>
      <c r="V97" s="63">
        <f t="shared" si="144"/>
        <v>2.0244360733988107</v>
      </c>
      <c r="W97" s="63">
        <f t="shared" si="145"/>
        <v>2.0244360733988107</v>
      </c>
      <c r="X97" s="63">
        <f t="shared" si="81"/>
        <v>2.0244360733988107</v>
      </c>
      <c r="Y97" s="63">
        <f t="shared" si="146"/>
        <v>1.94382038034621</v>
      </c>
      <c r="Z97" s="63">
        <f>AD97+AF97+AH97+AJ97+AL97+AM97</f>
        <v>1.94382038034621</v>
      </c>
      <c r="AA97" s="63">
        <v>0</v>
      </c>
      <c r="AB97" s="63">
        <v>0</v>
      </c>
      <c r="AC97" s="63">
        <v>0</v>
      </c>
      <c r="AD97" s="63">
        <v>1.94382038034621</v>
      </c>
      <c r="AE97" s="63">
        <v>2.0244360733988107</v>
      </c>
      <c r="AF97" s="63">
        <v>0</v>
      </c>
      <c r="AG97" s="63">
        <v>0</v>
      </c>
      <c r="AH97" s="63">
        <v>0</v>
      </c>
      <c r="AI97" s="63">
        <v>0</v>
      </c>
      <c r="AJ97" s="63">
        <v>0</v>
      </c>
      <c r="AK97" s="87">
        <v>0</v>
      </c>
      <c r="AL97" s="63">
        <v>0</v>
      </c>
      <c r="AM97" s="63">
        <v>0</v>
      </c>
      <c r="AN97" s="63" t="s">
        <v>33</v>
      </c>
      <c r="AO97" s="63">
        <f>AC97+AE97+AG97+AI97+AK97+AM97</f>
        <v>2.0244360733988107</v>
      </c>
      <c r="AP97" s="63">
        <f>AD97+AF97+AH97+AJ97+AL97+AM97</f>
        <v>1.94382038034621</v>
      </c>
      <c r="AQ97" s="63" t="s">
        <v>239</v>
      </c>
      <c r="AR97" s="12"/>
      <c r="AS97" s="12"/>
      <c r="AT97" s="40"/>
      <c r="AU97" s="40"/>
      <c r="AV97" s="40"/>
      <c r="AW97" s="40"/>
    </row>
    <row r="98" spans="1:49" s="11" customFormat="1">
      <c r="A98" s="59" t="s">
        <v>255</v>
      </c>
      <c r="B98" s="111" t="s">
        <v>216</v>
      </c>
      <c r="C98" s="112" t="s">
        <v>217</v>
      </c>
      <c r="D98" s="110" t="s">
        <v>103</v>
      </c>
      <c r="E98" s="113" t="s">
        <v>116</v>
      </c>
      <c r="F98" s="113" t="s">
        <v>33</v>
      </c>
      <c r="G98" s="113" t="s">
        <v>116</v>
      </c>
      <c r="H98" s="104" t="s">
        <v>33</v>
      </c>
      <c r="I98" s="102" t="s">
        <v>33</v>
      </c>
      <c r="J98" s="63">
        <v>0</v>
      </c>
      <c r="K98" s="63">
        <f t="shared" si="141"/>
        <v>0</v>
      </c>
      <c r="L98" s="63">
        <v>0</v>
      </c>
      <c r="M98" s="63">
        <v>0</v>
      </c>
      <c r="N98" s="63">
        <v>0</v>
      </c>
      <c r="O98" s="63">
        <f t="shared" si="75"/>
        <v>0</v>
      </c>
      <c r="P98" s="63">
        <f t="shared" si="142"/>
        <v>1.65829581868156</v>
      </c>
      <c r="Q98" s="63">
        <v>0</v>
      </c>
      <c r="R98" s="63">
        <v>0</v>
      </c>
      <c r="S98" s="63">
        <v>0</v>
      </c>
      <c r="T98" s="63">
        <f t="shared" si="77"/>
        <v>1.65829581868156</v>
      </c>
      <c r="U98" s="63">
        <f t="shared" si="143"/>
        <v>0</v>
      </c>
      <c r="V98" s="63">
        <f t="shared" si="144"/>
        <v>0</v>
      </c>
      <c r="W98" s="63">
        <f t="shared" si="145"/>
        <v>0</v>
      </c>
      <c r="X98" s="63">
        <f t="shared" si="81"/>
        <v>0</v>
      </c>
      <c r="Y98" s="63">
        <f t="shared" si="146"/>
        <v>1.65829581868156</v>
      </c>
      <c r="Z98" s="63">
        <f>AD98+AF98+AH98+AJ98+AL98+AM98</f>
        <v>1.65829581868156</v>
      </c>
      <c r="AA98" s="63">
        <v>0</v>
      </c>
      <c r="AB98" s="63">
        <v>0</v>
      </c>
      <c r="AC98" s="63">
        <v>0</v>
      </c>
      <c r="AD98" s="63">
        <v>1.65829581868156</v>
      </c>
      <c r="AE98" s="63">
        <v>0</v>
      </c>
      <c r="AF98" s="63">
        <v>0</v>
      </c>
      <c r="AG98" s="63">
        <v>0</v>
      </c>
      <c r="AH98" s="63">
        <v>0</v>
      </c>
      <c r="AI98" s="63">
        <v>0</v>
      </c>
      <c r="AJ98" s="63">
        <v>0</v>
      </c>
      <c r="AK98" s="87">
        <v>0</v>
      </c>
      <c r="AL98" s="63">
        <v>0</v>
      </c>
      <c r="AM98" s="63">
        <v>0</v>
      </c>
      <c r="AN98" s="63" t="s">
        <v>33</v>
      </c>
      <c r="AO98" s="63">
        <f>AC98+AE98+AG98+AI98+AK98+AM98</f>
        <v>0</v>
      </c>
      <c r="AP98" s="63">
        <f>AD98+AF98+AH98+AJ98+AL98+AM98</f>
        <v>1.65829581868156</v>
      </c>
      <c r="AQ98" s="63" t="s">
        <v>240</v>
      </c>
      <c r="AR98" s="12"/>
      <c r="AS98" s="12"/>
      <c r="AT98" s="40"/>
      <c r="AU98" s="40"/>
      <c r="AV98" s="40"/>
      <c r="AW98" s="40"/>
    </row>
    <row r="99" spans="1:49" s="44" customFormat="1" ht="15.75" customHeight="1">
      <c r="A99" s="62" t="s">
        <v>255</v>
      </c>
      <c r="B99" s="36" t="s">
        <v>144</v>
      </c>
      <c r="C99" s="37" t="s">
        <v>83</v>
      </c>
      <c r="D99" s="102" t="s">
        <v>34</v>
      </c>
      <c r="E99" s="22" t="s">
        <v>99</v>
      </c>
      <c r="F99" s="22">
        <v>2026</v>
      </c>
      <c r="G99" s="22">
        <v>2026</v>
      </c>
      <c r="H99" s="22" t="s">
        <v>33</v>
      </c>
      <c r="I99" s="22" t="s">
        <v>33</v>
      </c>
      <c r="J99" s="31">
        <f>SUM(J100:J103)</f>
        <v>5.232507</v>
      </c>
      <c r="K99" s="31">
        <f t="shared" ref="K99:AP99" si="147">SUM(K100:K103)</f>
        <v>16.075581947037801</v>
      </c>
      <c r="L99" s="31">
        <f t="shared" si="147"/>
        <v>0</v>
      </c>
      <c r="M99" s="31">
        <f t="shared" si="147"/>
        <v>0</v>
      </c>
      <c r="N99" s="31">
        <f t="shared" si="147"/>
        <v>0</v>
      </c>
      <c r="O99" s="31">
        <f t="shared" si="147"/>
        <v>16.075581947037801</v>
      </c>
      <c r="P99" s="31">
        <f t="shared" si="147"/>
        <v>27.475985073891938</v>
      </c>
      <c r="Q99" s="31">
        <f t="shared" si="147"/>
        <v>0</v>
      </c>
      <c r="R99" s="31">
        <f t="shared" si="147"/>
        <v>0</v>
      </c>
      <c r="S99" s="31">
        <f t="shared" si="147"/>
        <v>0</v>
      </c>
      <c r="T99" s="31">
        <f t="shared" si="147"/>
        <v>27.475985073891938</v>
      </c>
      <c r="U99" s="31">
        <f t="shared" si="147"/>
        <v>10.843074947037801</v>
      </c>
      <c r="V99" s="31">
        <f t="shared" si="147"/>
        <v>10.843074947037801</v>
      </c>
      <c r="W99" s="31">
        <f t="shared" si="147"/>
        <v>6.508799662631402</v>
      </c>
      <c r="X99" s="31">
        <f t="shared" si="147"/>
        <v>6.508799662631402</v>
      </c>
      <c r="Y99" s="31">
        <f t="shared" si="147"/>
        <v>18.10992807389194</v>
      </c>
      <c r="Z99" s="31">
        <f t="shared" si="147"/>
        <v>18.10992807389194</v>
      </c>
      <c r="AA99" s="31">
        <f t="shared" si="147"/>
        <v>4.3342752844063988</v>
      </c>
      <c r="AB99" s="31">
        <f t="shared" si="147"/>
        <v>4.1335500000000005</v>
      </c>
      <c r="AC99" s="31">
        <f t="shared" si="147"/>
        <v>3.1815431902056766</v>
      </c>
      <c r="AD99" s="31">
        <f t="shared" ref="AD99:AK99" si="148">SUM(AD100:AD103)</f>
        <v>13.86049806810203</v>
      </c>
      <c r="AE99" s="31">
        <f t="shared" ref="AE99" si="149">SUM(AE100:AE103)</f>
        <v>3.3272564724257254</v>
      </c>
      <c r="AF99" s="31">
        <f t="shared" si="148"/>
        <v>4.2494300057899084</v>
      </c>
      <c r="AG99" s="31">
        <f t="shared" ref="AG99" si="150">SUM(AG100:AG103)</f>
        <v>0</v>
      </c>
      <c r="AH99" s="31">
        <f t="shared" si="148"/>
        <v>0</v>
      </c>
      <c r="AI99" s="31">
        <f t="shared" ref="AI99" si="151">SUM(AI100:AI103)</f>
        <v>0</v>
      </c>
      <c r="AJ99" s="31">
        <f t="shared" si="148"/>
        <v>0</v>
      </c>
      <c r="AK99" s="86">
        <f t="shared" si="148"/>
        <v>0</v>
      </c>
      <c r="AL99" s="31">
        <f t="shared" si="147"/>
        <v>0</v>
      </c>
      <c r="AM99" s="31">
        <f t="shared" si="147"/>
        <v>0</v>
      </c>
      <c r="AN99" s="31" t="s">
        <v>33</v>
      </c>
      <c r="AO99" s="31">
        <f t="shared" si="147"/>
        <v>6.508799662631402</v>
      </c>
      <c r="AP99" s="31">
        <f t="shared" si="147"/>
        <v>18.10992807389194</v>
      </c>
      <c r="AQ99" s="31" t="s">
        <v>33</v>
      </c>
      <c r="AR99" s="39"/>
      <c r="AS99" s="39"/>
      <c r="AT99" s="43"/>
      <c r="AU99" s="43"/>
      <c r="AV99" s="43"/>
      <c r="AW99" s="43"/>
    </row>
    <row r="100" spans="1:49" s="11" customFormat="1" ht="31.5">
      <c r="A100" s="61" t="s">
        <v>255</v>
      </c>
      <c r="B100" s="54" t="s">
        <v>150</v>
      </c>
      <c r="C100" s="35" t="s">
        <v>145</v>
      </c>
      <c r="D100" s="102" t="s">
        <v>34</v>
      </c>
      <c r="E100" s="68" t="s">
        <v>99</v>
      </c>
      <c r="F100" s="68" t="s">
        <v>118</v>
      </c>
      <c r="G100" s="68" t="s">
        <v>118</v>
      </c>
      <c r="H100" s="102" t="s">
        <v>33</v>
      </c>
      <c r="I100" s="102" t="s">
        <v>33</v>
      </c>
      <c r="J100" s="63">
        <v>5.232507</v>
      </c>
      <c r="K100" s="63">
        <f t="shared" ref="K100:K103" si="152">L100+M100+N100+O100</f>
        <v>16.075581947037801</v>
      </c>
      <c r="L100" s="63">
        <v>0</v>
      </c>
      <c r="M100" s="63">
        <v>0</v>
      </c>
      <c r="N100" s="63">
        <v>0</v>
      </c>
      <c r="O100" s="63">
        <f t="shared" si="75"/>
        <v>16.075581947037801</v>
      </c>
      <c r="P100" s="63">
        <f t="shared" ref="P100:P102" si="153">T100</f>
        <v>17.652455521942258</v>
      </c>
      <c r="Q100" s="63">
        <v>0</v>
      </c>
      <c r="R100" s="63">
        <v>0</v>
      </c>
      <c r="S100" s="63">
        <v>0</v>
      </c>
      <c r="T100" s="63">
        <f t="shared" si="77"/>
        <v>17.652455521942258</v>
      </c>
      <c r="U100" s="63">
        <f t="shared" ref="U100:U103" si="154">V100</f>
        <v>10.843074947037801</v>
      </c>
      <c r="V100" s="63">
        <f t="shared" ref="V100:V103" si="155">AA100+AC100+AE100+AG100+AI100+AK100</f>
        <v>10.843074947037801</v>
      </c>
      <c r="W100" s="63">
        <f t="shared" ref="W100:W103" si="156">X100</f>
        <v>6.508799662631402</v>
      </c>
      <c r="X100" s="63">
        <f t="shared" si="81"/>
        <v>6.508799662631402</v>
      </c>
      <c r="Y100" s="63">
        <f t="shared" ref="Y100:Y103" si="157">Z100</f>
        <v>8.2863985219422585</v>
      </c>
      <c r="Z100" s="63">
        <f>AD100+AF100+AH100+AJ100+AL100+AM100</f>
        <v>8.2863985219422585</v>
      </c>
      <c r="AA100" s="63">
        <v>4.3342752844063988</v>
      </c>
      <c r="AB100" s="63">
        <v>4.1335500000000005</v>
      </c>
      <c r="AC100" s="63">
        <v>3.1815431902056766</v>
      </c>
      <c r="AD100" s="63">
        <v>4.0369685161523501</v>
      </c>
      <c r="AE100" s="63">
        <v>3.3272564724257254</v>
      </c>
      <c r="AF100" s="63">
        <v>4.2494300057899084</v>
      </c>
      <c r="AG100" s="63">
        <v>0</v>
      </c>
      <c r="AH100" s="63">
        <v>0</v>
      </c>
      <c r="AI100" s="63">
        <v>0</v>
      </c>
      <c r="AJ100" s="63">
        <v>0</v>
      </c>
      <c r="AK100" s="87">
        <v>0</v>
      </c>
      <c r="AL100" s="63">
        <v>0</v>
      </c>
      <c r="AM100" s="63">
        <v>0</v>
      </c>
      <c r="AN100" s="63" t="s">
        <v>33</v>
      </c>
      <c r="AO100" s="63">
        <f>AC100+AE100+AG100+AI100+AK100+AM100</f>
        <v>6.508799662631402</v>
      </c>
      <c r="AP100" s="63">
        <f>AD100+AF100+AH100+AJ100+AL100+AM100</f>
        <v>8.2863985219422585</v>
      </c>
      <c r="AQ100" s="63" t="s">
        <v>241</v>
      </c>
      <c r="AR100" s="12"/>
      <c r="AS100" s="12"/>
      <c r="AT100" s="40"/>
      <c r="AU100" s="40"/>
      <c r="AV100" s="40"/>
      <c r="AW100" s="40"/>
    </row>
    <row r="101" spans="1:49" s="11" customFormat="1" ht="15.75" customHeight="1">
      <c r="A101" s="61" t="s">
        <v>255</v>
      </c>
      <c r="B101" s="114" t="s">
        <v>218</v>
      </c>
      <c r="C101" s="115" t="s">
        <v>219</v>
      </c>
      <c r="D101" s="110" t="s">
        <v>103</v>
      </c>
      <c r="E101" s="113">
        <v>2025</v>
      </c>
      <c r="F101" s="113" t="s">
        <v>33</v>
      </c>
      <c r="G101" s="113" t="s">
        <v>116</v>
      </c>
      <c r="H101" s="102" t="s">
        <v>33</v>
      </c>
      <c r="I101" s="102" t="s">
        <v>33</v>
      </c>
      <c r="J101" s="63">
        <v>0</v>
      </c>
      <c r="K101" s="63">
        <f t="shared" ref="K101:K102" si="158">L101+M101+N101+O101</f>
        <v>0</v>
      </c>
      <c r="L101" s="63">
        <v>0</v>
      </c>
      <c r="M101" s="63">
        <v>0</v>
      </c>
      <c r="N101" s="63">
        <v>0</v>
      </c>
      <c r="O101" s="63">
        <f t="shared" ref="O101:O102" si="159">J101+V101</f>
        <v>0</v>
      </c>
      <c r="P101" s="63">
        <f t="shared" si="153"/>
        <v>4.5226702428937999</v>
      </c>
      <c r="Q101" s="63">
        <v>0</v>
      </c>
      <c r="R101" s="63">
        <v>0</v>
      </c>
      <c r="S101" s="63">
        <v>0</v>
      </c>
      <c r="T101" s="63">
        <f t="shared" ref="T101:T102" si="160">Y101+J101+AB101</f>
        <v>4.5226702428937999</v>
      </c>
      <c r="U101" s="63">
        <f t="shared" ref="U101:U102" si="161">V101</f>
        <v>0</v>
      </c>
      <c r="V101" s="63">
        <f t="shared" ref="V101:V102" si="162">AA101+AC101+AE101+AG101+AI101+AK101</f>
        <v>0</v>
      </c>
      <c r="W101" s="63">
        <f t="shared" ref="W101:W102" si="163">X101</f>
        <v>0</v>
      </c>
      <c r="X101" s="63">
        <f t="shared" ref="X101:X102" si="164">V101-AA101</f>
        <v>0</v>
      </c>
      <c r="Y101" s="63">
        <f t="shared" ref="Y101:Y102" si="165">Z101</f>
        <v>4.5226702428937999</v>
      </c>
      <c r="Z101" s="63">
        <f t="shared" ref="Z101:Z102" si="166">AD101+AF101+AH101+AJ101+AL101+AM101</f>
        <v>4.5226702428937999</v>
      </c>
      <c r="AA101" s="63">
        <v>0</v>
      </c>
      <c r="AB101" s="63">
        <v>0</v>
      </c>
      <c r="AC101" s="63">
        <v>0</v>
      </c>
      <c r="AD101" s="63">
        <v>4.5226702428937999</v>
      </c>
      <c r="AE101" s="63">
        <v>0</v>
      </c>
      <c r="AF101" s="63">
        <v>0</v>
      </c>
      <c r="AG101" s="63">
        <v>0</v>
      </c>
      <c r="AH101" s="63">
        <v>0</v>
      </c>
      <c r="AI101" s="63">
        <v>0</v>
      </c>
      <c r="AJ101" s="63">
        <v>0</v>
      </c>
      <c r="AK101" s="63">
        <v>0</v>
      </c>
      <c r="AL101" s="63">
        <v>0</v>
      </c>
      <c r="AM101" s="63">
        <v>0</v>
      </c>
      <c r="AN101" s="63" t="s">
        <v>33</v>
      </c>
      <c r="AO101" s="63">
        <f t="shared" ref="AO101:AO102" si="167">AC101+AE101+AG101+AI101+AK101+AM101</f>
        <v>0</v>
      </c>
      <c r="AP101" s="63">
        <f t="shared" ref="AP101:AP102" si="168">AD101+AF101+AH101+AJ101+AL101+AM101</f>
        <v>4.5226702428937999</v>
      </c>
      <c r="AQ101" s="144" t="s">
        <v>249</v>
      </c>
      <c r="AR101" s="12"/>
      <c r="AS101" s="12"/>
      <c r="AT101" s="40"/>
      <c r="AU101" s="40"/>
      <c r="AV101" s="40"/>
      <c r="AW101" s="40"/>
    </row>
    <row r="102" spans="1:49" s="11" customFormat="1" ht="25.5">
      <c r="A102" s="61" t="s">
        <v>255</v>
      </c>
      <c r="B102" s="114" t="s">
        <v>220</v>
      </c>
      <c r="C102" s="115" t="s">
        <v>221</v>
      </c>
      <c r="D102" s="110" t="s">
        <v>103</v>
      </c>
      <c r="E102" s="113">
        <v>2025</v>
      </c>
      <c r="F102" s="113" t="s">
        <v>33</v>
      </c>
      <c r="G102" s="113" t="s">
        <v>116</v>
      </c>
      <c r="H102" s="102" t="s">
        <v>33</v>
      </c>
      <c r="I102" s="102" t="s">
        <v>33</v>
      </c>
      <c r="J102" s="63">
        <v>0</v>
      </c>
      <c r="K102" s="63">
        <f t="shared" si="158"/>
        <v>0</v>
      </c>
      <c r="L102" s="63">
        <v>0</v>
      </c>
      <c r="M102" s="63">
        <v>0</v>
      </c>
      <c r="N102" s="63">
        <v>0</v>
      </c>
      <c r="O102" s="63">
        <f t="shared" si="159"/>
        <v>0</v>
      </c>
      <c r="P102" s="63">
        <f t="shared" si="153"/>
        <v>4.2198929141725801</v>
      </c>
      <c r="Q102" s="63">
        <v>0</v>
      </c>
      <c r="R102" s="63">
        <v>0</v>
      </c>
      <c r="S102" s="63">
        <v>0</v>
      </c>
      <c r="T102" s="63">
        <f t="shared" si="160"/>
        <v>4.2198929141725801</v>
      </c>
      <c r="U102" s="63">
        <f t="shared" si="161"/>
        <v>0</v>
      </c>
      <c r="V102" s="63">
        <f t="shared" si="162"/>
        <v>0</v>
      </c>
      <c r="W102" s="63">
        <f t="shared" si="163"/>
        <v>0</v>
      </c>
      <c r="X102" s="63">
        <f t="shared" si="164"/>
        <v>0</v>
      </c>
      <c r="Y102" s="63">
        <f t="shared" si="165"/>
        <v>4.2198929141725801</v>
      </c>
      <c r="Z102" s="63">
        <f t="shared" si="166"/>
        <v>4.2198929141725801</v>
      </c>
      <c r="AA102" s="63">
        <v>0</v>
      </c>
      <c r="AB102" s="63">
        <v>0</v>
      </c>
      <c r="AC102" s="63">
        <v>0</v>
      </c>
      <c r="AD102" s="63">
        <v>4.2198929141725801</v>
      </c>
      <c r="AE102" s="63">
        <v>0</v>
      </c>
      <c r="AF102" s="63">
        <v>0</v>
      </c>
      <c r="AG102" s="63">
        <v>0</v>
      </c>
      <c r="AH102" s="63">
        <v>0</v>
      </c>
      <c r="AI102" s="63">
        <v>0</v>
      </c>
      <c r="AJ102" s="63">
        <v>0</v>
      </c>
      <c r="AK102" s="63">
        <v>0</v>
      </c>
      <c r="AL102" s="63">
        <v>0</v>
      </c>
      <c r="AM102" s="63">
        <v>0</v>
      </c>
      <c r="AN102" s="63" t="s">
        <v>33</v>
      </c>
      <c r="AO102" s="63">
        <f t="shared" si="167"/>
        <v>0</v>
      </c>
      <c r="AP102" s="63">
        <f t="shared" si="168"/>
        <v>4.2198929141725801</v>
      </c>
      <c r="AQ102" s="146"/>
      <c r="AR102" s="12"/>
      <c r="AS102" s="12"/>
      <c r="AT102" s="40"/>
      <c r="AU102" s="40"/>
      <c r="AV102" s="40"/>
      <c r="AW102" s="40"/>
    </row>
    <row r="103" spans="1:49" s="11" customFormat="1">
      <c r="A103" s="61" t="s">
        <v>255</v>
      </c>
      <c r="B103" s="116" t="s">
        <v>222</v>
      </c>
      <c r="C103" s="115" t="s">
        <v>223</v>
      </c>
      <c r="D103" s="110" t="s">
        <v>103</v>
      </c>
      <c r="E103" s="113">
        <v>2025</v>
      </c>
      <c r="F103" s="113" t="s">
        <v>33</v>
      </c>
      <c r="G103" s="113" t="s">
        <v>116</v>
      </c>
      <c r="H103" s="102" t="s">
        <v>33</v>
      </c>
      <c r="I103" s="102" t="s">
        <v>33</v>
      </c>
      <c r="J103" s="63">
        <v>0</v>
      </c>
      <c r="K103" s="63">
        <f t="shared" si="152"/>
        <v>0</v>
      </c>
      <c r="L103" s="63">
        <v>0</v>
      </c>
      <c r="M103" s="63">
        <v>0</v>
      </c>
      <c r="N103" s="63">
        <v>0</v>
      </c>
      <c r="O103" s="63">
        <f t="shared" si="75"/>
        <v>0</v>
      </c>
      <c r="P103" s="63">
        <f t="shared" ref="P103" si="169">T103</f>
        <v>1.0809663948832999</v>
      </c>
      <c r="Q103" s="63">
        <v>0</v>
      </c>
      <c r="R103" s="63">
        <v>0</v>
      </c>
      <c r="S103" s="63">
        <v>0</v>
      </c>
      <c r="T103" s="63">
        <f t="shared" si="77"/>
        <v>1.0809663948832999</v>
      </c>
      <c r="U103" s="63">
        <f t="shared" si="154"/>
        <v>0</v>
      </c>
      <c r="V103" s="63">
        <f t="shared" si="155"/>
        <v>0</v>
      </c>
      <c r="W103" s="63">
        <f t="shared" si="156"/>
        <v>0</v>
      </c>
      <c r="X103" s="63">
        <f t="shared" si="81"/>
        <v>0</v>
      </c>
      <c r="Y103" s="63">
        <f t="shared" si="157"/>
        <v>1.0809663948832999</v>
      </c>
      <c r="Z103" s="63">
        <f>AD103+AF103+AH103+AJ103+AL103+AM103</f>
        <v>1.0809663948832999</v>
      </c>
      <c r="AA103" s="63">
        <v>0</v>
      </c>
      <c r="AB103" s="63">
        <v>0</v>
      </c>
      <c r="AC103" s="63">
        <v>0</v>
      </c>
      <c r="AD103" s="63">
        <v>1.0809663948832999</v>
      </c>
      <c r="AE103" s="63">
        <v>0</v>
      </c>
      <c r="AF103" s="63">
        <v>0</v>
      </c>
      <c r="AG103" s="63">
        <v>0</v>
      </c>
      <c r="AH103" s="63">
        <v>0</v>
      </c>
      <c r="AI103" s="63">
        <v>0</v>
      </c>
      <c r="AJ103" s="63">
        <v>0</v>
      </c>
      <c r="AK103" s="87">
        <v>0</v>
      </c>
      <c r="AL103" s="63">
        <v>0</v>
      </c>
      <c r="AM103" s="63">
        <v>0</v>
      </c>
      <c r="AN103" s="63" t="s">
        <v>33</v>
      </c>
      <c r="AO103" s="63">
        <f>AC103+AE103+AG103+AI103+AK103+AM103</f>
        <v>0</v>
      </c>
      <c r="AP103" s="63">
        <f>AD103+AF103+AH103+AJ103+AL103+AM103</f>
        <v>1.0809663948832999</v>
      </c>
      <c r="AQ103" s="145"/>
      <c r="AR103" s="12"/>
      <c r="AS103" s="12"/>
      <c r="AT103" s="40"/>
      <c r="AU103" s="40"/>
      <c r="AV103" s="40"/>
      <c r="AW103" s="40"/>
    </row>
    <row r="104" spans="1:49" s="44" customFormat="1" ht="15.75" customHeight="1">
      <c r="A104" s="56" t="s">
        <v>255</v>
      </c>
      <c r="B104" s="57" t="s">
        <v>162</v>
      </c>
      <c r="C104" s="58" t="s">
        <v>83</v>
      </c>
      <c r="D104" s="22" t="s">
        <v>34</v>
      </c>
      <c r="E104" s="22">
        <v>2023</v>
      </c>
      <c r="F104" s="22">
        <v>2024</v>
      </c>
      <c r="G104" s="22">
        <v>2024</v>
      </c>
      <c r="H104" s="22" t="s">
        <v>33</v>
      </c>
      <c r="I104" s="22" t="s">
        <v>33</v>
      </c>
      <c r="J104" s="31">
        <f>SUM(J105:J108)</f>
        <v>0</v>
      </c>
      <c r="K104" s="31">
        <f t="shared" ref="K104:AP104" si="170">SUM(K105:K108)</f>
        <v>2.5220316666666669</v>
      </c>
      <c r="L104" s="31">
        <f t="shared" si="170"/>
        <v>0</v>
      </c>
      <c r="M104" s="31">
        <f t="shared" si="170"/>
        <v>0</v>
      </c>
      <c r="N104" s="31">
        <f t="shared" si="170"/>
        <v>0</v>
      </c>
      <c r="O104" s="31">
        <f t="shared" si="170"/>
        <v>2.5220316666666669</v>
      </c>
      <c r="P104" s="31">
        <f t="shared" si="170"/>
        <v>15.24685900993917</v>
      </c>
      <c r="Q104" s="31">
        <f t="shared" si="170"/>
        <v>0</v>
      </c>
      <c r="R104" s="31">
        <f t="shared" si="170"/>
        <v>0</v>
      </c>
      <c r="S104" s="31">
        <f t="shared" si="170"/>
        <v>0</v>
      </c>
      <c r="T104" s="31">
        <f t="shared" si="170"/>
        <v>15.24685900993917</v>
      </c>
      <c r="U104" s="31">
        <f t="shared" si="170"/>
        <v>2.5220316666666669</v>
      </c>
      <c r="V104" s="31">
        <f t="shared" si="170"/>
        <v>2.5220316666666669</v>
      </c>
      <c r="W104" s="31">
        <f t="shared" si="170"/>
        <v>1.7072216666666669</v>
      </c>
      <c r="X104" s="31">
        <f t="shared" si="170"/>
        <v>1.7072216666666669</v>
      </c>
      <c r="Y104" s="31">
        <f t="shared" si="170"/>
        <v>14.54145723993917</v>
      </c>
      <c r="Z104" s="31">
        <f t="shared" si="170"/>
        <v>14.54145723993917</v>
      </c>
      <c r="AA104" s="31">
        <f t="shared" si="170"/>
        <v>0.81481000000000003</v>
      </c>
      <c r="AB104" s="31">
        <f t="shared" si="170"/>
        <v>0.70540177000000004</v>
      </c>
      <c r="AC104" s="31">
        <f t="shared" si="170"/>
        <v>1.7072216666666669</v>
      </c>
      <c r="AD104" s="31">
        <f t="shared" ref="AD104:AK104" si="171">SUM(AD105:AD108)</f>
        <v>2.2282333557819198</v>
      </c>
      <c r="AE104" s="31">
        <f t="shared" ref="AE104" si="172">SUM(AE105:AE108)</f>
        <v>0</v>
      </c>
      <c r="AF104" s="31">
        <f t="shared" si="171"/>
        <v>12.313223884157251</v>
      </c>
      <c r="AG104" s="31">
        <f t="shared" ref="AG104" si="173">SUM(AG105:AG108)</f>
        <v>0</v>
      </c>
      <c r="AH104" s="31">
        <f t="shared" si="171"/>
        <v>0</v>
      </c>
      <c r="AI104" s="31">
        <f t="shared" ref="AI104" si="174">SUM(AI105:AI108)</f>
        <v>0</v>
      </c>
      <c r="AJ104" s="31">
        <f t="shared" si="171"/>
        <v>0</v>
      </c>
      <c r="AK104" s="86">
        <f t="shared" si="171"/>
        <v>0</v>
      </c>
      <c r="AL104" s="31">
        <f t="shared" si="170"/>
        <v>0</v>
      </c>
      <c r="AM104" s="31">
        <f t="shared" si="170"/>
        <v>0</v>
      </c>
      <c r="AN104" s="31" t="s">
        <v>33</v>
      </c>
      <c r="AO104" s="31">
        <f t="shared" si="170"/>
        <v>1.7072216666666669</v>
      </c>
      <c r="AP104" s="31">
        <f t="shared" si="170"/>
        <v>14.54145723993917</v>
      </c>
      <c r="AQ104" s="66" t="s">
        <v>33</v>
      </c>
      <c r="AR104" s="39"/>
      <c r="AS104" s="39"/>
      <c r="AT104" s="43"/>
      <c r="AU104" s="43"/>
      <c r="AV104" s="43"/>
      <c r="AW104" s="43"/>
    </row>
    <row r="105" spans="1:49" s="11" customFormat="1" ht="15.75" customHeight="1">
      <c r="A105" s="59" t="s">
        <v>255</v>
      </c>
      <c r="B105" s="54" t="s">
        <v>183</v>
      </c>
      <c r="C105" s="55" t="s">
        <v>178</v>
      </c>
      <c r="D105" s="102" t="s">
        <v>34</v>
      </c>
      <c r="E105" s="119">
        <v>2024</v>
      </c>
      <c r="F105" s="102">
        <v>2025</v>
      </c>
      <c r="G105" s="102">
        <v>2025</v>
      </c>
      <c r="H105" s="102" t="s">
        <v>33</v>
      </c>
      <c r="I105" s="102" t="s">
        <v>33</v>
      </c>
      <c r="J105" s="63">
        <v>0</v>
      </c>
      <c r="K105" s="63">
        <f t="shared" ref="K105" si="175">L105+M105+N105+O105</f>
        <v>2.5220316666666669</v>
      </c>
      <c r="L105" s="63">
        <v>0</v>
      </c>
      <c r="M105" s="63">
        <v>0</v>
      </c>
      <c r="N105" s="63">
        <v>0</v>
      </c>
      <c r="O105" s="63">
        <f t="shared" ref="O105" si="176">J105+V105</f>
        <v>2.5220316666666669</v>
      </c>
      <c r="P105" s="63">
        <f t="shared" ref="P105" si="177">T105</f>
        <v>1.93091318851828</v>
      </c>
      <c r="Q105" s="63">
        <v>0</v>
      </c>
      <c r="R105" s="63">
        <v>0</v>
      </c>
      <c r="S105" s="63">
        <v>0</v>
      </c>
      <c r="T105" s="63">
        <f t="shared" ref="T105" si="178">Y105+J105+AB105</f>
        <v>1.93091318851828</v>
      </c>
      <c r="U105" s="63">
        <f t="shared" ref="U105" si="179">V105</f>
        <v>2.5220316666666669</v>
      </c>
      <c r="V105" s="63">
        <f t="shared" ref="V105" si="180">AA105+AC105+AE105+AG105+AI105+AK105</f>
        <v>2.5220316666666669</v>
      </c>
      <c r="W105" s="63">
        <f t="shared" ref="W105" si="181">X105</f>
        <v>1.7072216666666669</v>
      </c>
      <c r="X105" s="63">
        <f t="shared" ref="X105" si="182">V105-AA105</f>
        <v>1.7072216666666669</v>
      </c>
      <c r="Y105" s="63">
        <f t="shared" ref="Y105" si="183">Z105</f>
        <v>1.2255114185182798</v>
      </c>
      <c r="Z105" s="63">
        <f>AD105+AF105+AH105+AJ105+AL105+AM105</f>
        <v>1.2255114185182798</v>
      </c>
      <c r="AA105" s="63">
        <v>0.81481000000000003</v>
      </c>
      <c r="AB105" s="63">
        <v>0.70540177000000004</v>
      </c>
      <c r="AC105" s="63">
        <v>1.7072216666666669</v>
      </c>
      <c r="AD105" s="63">
        <v>1.2255114185182798</v>
      </c>
      <c r="AE105" s="63">
        <v>0</v>
      </c>
      <c r="AF105" s="63">
        <v>0</v>
      </c>
      <c r="AG105" s="63">
        <v>0</v>
      </c>
      <c r="AH105" s="63">
        <v>0</v>
      </c>
      <c r="AI105" s="63">
        <v>0</v>
      </c>
      <c r="AJ105" s="63">
        <v>0</v>
      </c>
      <c r="AK105" s="87">
        <v>0</v>
      </c>
      <c r="AL105" s="63">
        <v>0</v>
      </c>
      <c r="AM105" s="63">
        <v>0</v>
      </c>
      <c r="AN105" s="63" t="s">
        <v>33</v>
      </c>
      <c r="AO105" s="63">
        <f>AC105+AE105+AG105+AI105+AK105+AM105</f>
        <v>1.7072216666666669</v>
      </c>
      <c r="AP105" s="63">
        <f>AD105+AF105+AH105+AJ105+AL105+AM105</f>
        <v>1.2255114185182798</v>
      </c>
      <c r="AQ105" s="105" t="s">
        <v>241</v>
      </c>
      <c r="AR105" s="12"/>
      <c r="AS105" s="12"/>
      <c r="AT105" s="40"/>
      <c r="AU105" s="40"/>
      <c r="AV105" s="40"/>
      <c r="AW105" s="40"/>
    </row>
    <row r="106" spans="1:49" s="11" customFormat="1" ht="15.75" customHeight="1">
      <c r="A106" s="59" t="s">
        <v>255</v>
      </c>
      <c r="B106" s="108" t="s">
        <v>231</v>
      </c>
      <c r="C106" s="112" t="s">
        <v>224</v>
      </c>
      <c r="D106" s="110" t="s">
        <v>103</v>
      </c>
      <c r="E106" s="110">
        <v>2025</v>
      </c>
      <c r="F106" s="110" t="s">
        <v>33</v>
      </c>
      <c r="G106" s="110">
        <v>2025</v>
      </c>
      <c r="H106" s="102" t="s">
        <v>33</v>
      </c>
      <c r="I106" s="102" t="s">
        <v>33</v>
      </c>
      <c r="J106" s="63">
        <v>0</v>
      </c>
      <c r="K106" s="63">
        <f t="shared" ref="K106:K108" si="184">L106+M106+N106+O106</f>
        <v>0</v>
      </c>
      <c r="L106" s="63">
        <v>0</v>
      </c>
      <c r="M106" s="63">
        <v>0</v>
      </c>
      <c r="N106" s="63">
        <v>0</v>
      </c>
      <c r="O106" s="63">
        <f t="shared" si="75"/>
        <v>0</v>
      </c>
      <c r="P106" s="63">
        <f t="shared" ref="P106:P108" si="185">T106</f>
        <v>1.00272193726364</v>
      </c>
      <c r="Q106" s="63">
        <v>0</v>
      </c>
      <c r="R106" s="63">
        <v>0</v>
      </c>
      <c r="S106" s="63">
        <v>0</v>
      </c>
      <c r="T106" s="63">
        <f t="shared" si="77"/>
        <v>1.00272193726364</v>
      </c>
      <c r="U106" s="63">
        <f t="shared" ref="U106:U108" si="186">V106</f>
        <v>0</v>
      </c>
      <c r="V106" s="63">
        <f t="shared" ref="V106:V108" si="187">AA106+AC106+AE106+AG106+AI106+AK106</f>
        <v>0</v>
      </c>
      <c r="W106" s="63">
        <f t="shared" ref="W106:W108" si="188">X106</f>
        <v>0</v>
      </c>
      <c r="X106" s="63">
        <f t="shared" si="81"/>
        <v>0</v>
      </c>
      <c r="Y106" s="63">
        <f t="shared" ref="Y106:Y108" si="189">Z106</f>
        <v>1.00272193726364</v>
      </c>
      <c r="Z106" s="63">
        <f>AD106+AF106+AH106+AJ106+AL106+AM106</f>
        <v>1.00272193726364</v>
      </c>
      <c r="AA106" s="63">
        <v>0</v>
      </c>
      <c r="AB106" s="63">
        <v>0</v>
      </c>
      <c r="AC106" s="63">
        <v>0</v>
      </c>
      <c r="AD106" s="63">
        <v>1.00272193726364</v>
      </c>
      <c r="AE106" s="63">
        <v>0</v>
      </c>
      <c r="AF106" s="63">
        <v>0</v>
      </c>
      <c r="AG106" s="63">
        <v>0</v>
      </c>
      <c r="AH106" s="63">
        <v>0</v>
      </c>
      <c r="AI106" s="63">
        <v>0</v>
      </c>
      <c r="AJ106" s="63">
        <v>0</v>
      </c>
      <c r="AK106" s="87">
        <v>0</v>
      </c>
      <c r="AL106" s="63">
        <v>0</v>
      </c>
      <c r="AM106" s="63">
        <v>0</v>
      </c>
      <c r="AN106" s="63" t="s">
        <v>33</v>
      </c>
      <c r="AO106" s="63">
        <f>AC106+AE106+AG106+AI106+AK106+AM106</f>
        <v>0</v>
      </c>
      <c r="AP106" s="63">
        <f>AD106+AF106+AH106+AJ106+AL106+AM106</f>
        <v>1.00272193726364</v>
      </c>
      <c r="AQ106" s="144" t="s">
        <v>250</v>
      </c>
      <c r="AR106" s="12"/>
      <c r="AS106" s="12"/>
      <c r="AT106" s="40"/>
      <c r="AU106" s="40"/>
      <c r="AV106" s="40"/>
      <c r="AW106" s="40"/>
    </row>
    <row r="107" spans="1:49" s="11" customFormat="1" ht="45.75" customHeight="1">
      <c r="A107" s="59" t="s">
        <v>255</v>
      </c>
      <c r="B107" s="108" t="s">
        <v>232</v>
      </c>
      <c r="C107" s="112" t="s">
        <v>225</v>
      </c>
      <c r="D107" s="110" t="s">
        <v>103</v>
      </c>
      <c r="E107" s="110">
        <v>2026</v>
      </c>
      <c r="F107" s="110" t="s">
        <v>33</v>
      </c>
      <c r="G107" s="110">
        <v>2026</v>
      </c>
      <c r="H107" s="102" t="s">
        <v>33</v>
      </c>
      <c r="I107" s="102" t="s">
        <v>33</v>
      </c>
      <c r="J107" s="63">
        <v>0</v>
      </c>
      <c r="K107" s="63">
        <f t="shared" ref="K107" si="190">L107+M107+N107+O107</f>
        <v>0</v>
      </c>
      <c r="L107" s="63">
        <v>0</v>
      </c>
      <c r="M107" s="63">
        <v>0</v>
      </c>
      <c r="N107" s="63">
        <v>0</v>
      </c>
      <c r="O107" s="63">
        <f t="shared" ref="O107" si="191">J107+V107</f>
        <v>0</v>
      </c>
      <c r="P107" s="63">
        <f t="shared" ref="P107" si="192">T107</f>
        <v>2.2065655431151501</v>
      </c>
      <c r="Q107" s="63">
        <v>0</v>
      </c>
      <c r="R107" s="63">
        <v>0</v>
      </c>
      <c r="S107" s="63">
        <v>0</v>
      </c>
      <c r="T107" s="63">
        <f t="shared" ref="T107" si="193">Y107+J107+AB107</f>
        <v>2.2065655431151501</v>
      </c>
      <c r="U107" s="63">
        <f t="shared" ref="U107" si="194">V107</f>
        <v>0</v>
      </c>
      <c r="V107" s="63">
        <f t="shared" ref="V107" si="195">AA107+AC107+AE107+AG107+AI107+AK107</f>
        <v>0</v>
      </c>
      <c r="W107" s="63">
        <f t="shared" ref="W107" si="196">X107</f>
        <v>0</v>
      </c>
      <c r="X107" s="63">
        <f t="shared" ref="X107" si="197">V107-AA107</f>
        <v>0</v>
      </c>
      <c r="Y107" s="63">
        <f t="shared" ref="Y107" si="198">Z107</f>
        <v>2.2065655431151501</v>
      </c>
      <c r="Z107" s="63">
        <f>AD107+AF107+AH107+AJ107+AL107+AM107</f>
        <v>2.2065655431151501</v>
      </c>
      <c r="AA107" s="63">
        <v>0</v>
      </c>
      <c r="AB107" s="63">
        <v>0</v>
      </c>
      <c r="AC107" s="63">
        <v>0</v>
      </c>
      <c r="AD107" s="63">
        <v>0</v>
      </c>
      <c r="AE107" s="63">
        <v>0</v>
      </c>
      <c r="AF107" s="63">
        <v>2.2065655431151501</v>
      </c>
      <c r="AG107" s="63">
        <v>0</v>
      </c>
      <c r="AH107" s="63">
        <v>0</v>
      </c>
      <c r="AI107" s="63">
        <v>0</v>
      </c>
      <c r="AJ107" s="63">
        <v>0</v>
      </c>
      <c r="AK107" s="87">
        <v>0</v>
      </c>
      <c r="AL107" s="63">
        <v>0</v>
      </c>
      <c r="AM107" s="63">
        <v>0</v>
      </c>
      <c r="AN107" s="63" t="s">
        <v>33</v>
      </c>
      <c r="AO107" s="63">
        <f>AC107+AE107+AG107+AI107+AK107+AM107</f>
        <v>0</v>
      </c>
      <c r="AP107" s="63">
        <f>AD107+AF107+AH107+AJ107+AL107+AM107</f>
        <v>2.2065655431151501</v>
      </c>
      <c r="AQ107" s="146"/>
      <c r="AR107" s="12"/>
      <c r="AS107" s="12"/>
      <c r="AT107" s="40"/>
      <c r="AU107" s="40"/>
      <c r="AV107" s="40"/>
      <c r="AW107" s="40"/>
    </row>
    <row r="108" spans="1:49" s="11" customFormat="1" ht="42" customHeight="1">
      <c r="A108" s="59" t="s">
        <v>255</v>
      </c>
      <c r="B108" s="108" t="s">
        <v>233</v>
      </c>
      <c r="C108" s="112" t="s">
        <v>226</v>
      </c>
      <c r="D108" s="110" t="s">
        <v>103</v>
      </c>
      <c r="E108" s="110">
        <v>2026</v>
      </c>
      <c r="F108" s="110" t="s">
        <v>33</v>
      </c>
      <c r="G108" s="110">
        <v>2026</v>
      </c>
      <c r="H108" s="102" t="s">
        <v>33</v>
      </c>
      <c r="I108" s="102" t="s">
        <v>33</v>
      </c>
      <c r="J108" s="63">
        <v>0</v>
      </c>
      <c r="K108" s="63">
        <f t="shared" si="184"/>
        <v>0</v>
      </c>
      <c r="L108" s="63">
        <v>0</v>
      </c>
      <c r="M108" s="63">
        <v>0</v>
      </c>
      <c r="N108" s="63">
        <v>0</v>
      </c>
      <c r="O108" s="63">
        <f t="shared" si="75"/>
        <v>0</v>
      </c>
      <c r="P108" s="63">
        <f t="shared" si="185"/>
        <v>10.106658341042101</v>
      </c>
      <c r="Q108" s="63">
        <v>0</v>
      </c>
      <c r="R108" s="63">
        <v>0</v>
      </c>
      <c r="S108" s="63">
        <v>0</v>
      </c>
      <c r="T108" s="63">
        <f t="shared" si="77"/>
        <v>10.106658341042101</v>
      </c>
      <c r="U108" s="63">
        <f t="shared" si="186"/>
        <v>0</v>
      </c>
      <c r="V108" s="63">
        <f t="shared" si="187"/>
        <v>0</v>
      </c>
      <c r="W108" s="63">
        <f t="shared" si="188"/>
        <v>0</v>
      </c>
      <c r="X108" s="63">
        <f t="shared" si="81"/>
        <v>0</v>
      </c>
      <c r="Y108" s="63">
        <f t="shared" si="189"/>
        <v>10.106658341042101</v>
      </c>
      <c r="Z108" s="63">
        <f>AD108+AF108+AH108+AJ108+AL108+AM108</f>
        <v>10.106658341042101</v>
      </c>
      <c r="AA108" s="63">
        <v>0</v>
      </c>
      <c r="AB108" s="63">
        <v>0</v>
      </c>
      <c r="AC108" s="63">
        <v>0</v>
      </c>
      <c r="AD108" s="63">
        <v>0</v>
      </c>
      <c r="AE108" s="63">
        <v>0</v>
      </c>
      <c r="AF108" s="63">
        <v>10.106658341042101</v>
      </c>
      <c r="AG108" s="63">
        <v>0</v>
      </c>
      <c r="AH108" s="63">
        <v>0</v>
      </c>
      <c r="AI108" s="63">
        <v>0</v>
      </c>
      <c r="AJ108" s="63">
        <v>0</v>
      </c>
      <c r="AK108" s="87">
        <v>0</v>
      </c>
      <c r="AL108" s="63">
        <v>0</v>
      </c>
      <c r="AM108" s="63">
        <v>0</v>
      </c>
      <c r="AN108" s="63" t="s">
        <v>33</v>
      </c>
      <c r="AO108" s="63">
        <f>AC108+AE108+AG108+AI108+AK108+AM108</f>
        <v>0</v>
      </c>
      <c r="AP108" s="63">
        <f>AD108+AF108+AH108+AJ108+AL108+AM108</f>
        <v>10.106658341042101</v>
      </c>
      <c r="AQ108" s="145"/>
      <c r="AR108" s="12"/>
      <c r="AS108" s="12"/>
      <c r="AT108" s="40"/>
      <c r="AU108" s="40"/>
      <c r="AV108" s="40"/>
      <c r="AW108" s="40"/>
    </row>
    <row r="109" spans="1:49" s="44" customFormat="1" ht="36.75" customHeight="1">
      <c r="A109" s="56" t="s">
        <v>255</v>
      </c>
      <c r="B109" s="36" t="s">
        <v>156</v>
      </c>
      <c r="C109" s="37" t="s">
        <v>83</v>
      </c>
      <c r="D109" s="22" t="s">
        <v>34</v>
      </c>
      <c r="E109" s="22">
        <v>2021</v>
      </c>
      <c r="F109" s="22">
        <v>2029</v>
      </c>
      <c r="G109" s="22">
        <v>2029</v>
      </c>
      <c r="H109" s="22" t="s">
        <v>33</v>
      </c>
      <c r="I109" s="22" t="s">
        <v>33</v>
      </c>
      <c r="J109" s="31">
        <f t="shared" ref="J109:Z109" si="199">SUM(J110:J110)</f>
        <v>81.865460839999997</v>
      </c>
      <c r="K109" s="31">
        <f t="shared" si="199"/>
        <v>1047.180814603189</v>
      </c>
      <c r="L109" s="31">
        <f t="shared" si="199"/>
        <v>0</v>
      </c>
      <c r="M109" s="31">
        <f t="shared" si="199"/>
        <v>0</v>
      </c>
      <c r="N109" s="31">
        <f t="shared" si="199"/>
        <v>0</v>
      </c>
      <c r="O109" s="31">
        <f t="shared" si="199"/>
        <v>1047.180814603189</v>
      </c>
      <c r="P109" s="71">
        <f t="shared" si="199"/>
        <v>1139.3645068012502</v>
      </c>
      <c r="Q109" s="71">
        <f t="shared" si="199"/>
        <v>0</v>
      </c>
      <c r="R109" s="71">
        <f t="shared" si="199"/>
        <v>0</v>
      </c>
      <c r="S109" s="71">
        <f t="shared" si="199"/>
        <v>0</v>
      </c>
      <c r="T109" s="71">
        <f t="shared" si="199"/>
        <v>1139.3645068012502</v>
      </c>
      <c r="U109" s="31">
        <f t="shared" si="199"/>
        <v>965.31535376318902</v>
      </c>
      <c r="V109" s="31">
        <f t="shared" si="199"/>
        <v>965.31535376318902</v>
      </c>
      <c r="W109" s="31">
        <f t="shared" si="199"/>
        <v>827.25189280000006</v>
      </c>
      <c r="X109" s="31">
        <f t="shared" si="199"/>
        <v>827.25189280000006</v>
      </c>
      <c r="Y109" s="31">
        <f t="shared" si="199"/>
        <v>951.55604134125008</v>
      </c>
      <c r="Z109" s="31">
        <f t="shared" si="199"/>
        <v>951.55604134125008</v>
      </c>
      <c r="AA109" s="31">
        <f t="shared" ref="AA109:AB109" si="200">SUM(AA110:AA110)</f>
        <v>138.06346096318896</v>
      </c>
      <c r="AB109" s="31">
        <f t="shared" si="200"/>
        <v>105.94300462</v>
      </c>
      <c r="AC109" s="31">
        <f t="shared" ref="AC109:AP109" si="201">SUM(AC110:AC110)</f>
        <v>185.34486730833333</v>
      </c>
      <c r="AD109" s="31">
        <f t="shared" si="201"/>
        <v>216.07319345033335</v>
      </c>
      <c r="AE109" s="31">
        <f t="shared" si="201"/>
        <v>169.11510597500001</v>
      </c>
      <c r="AF109" s="31">
        <f t="shared" si="201"/>
        <v>156.27556452858335</v>
      </c>
      <c r="AG109" s="31">
        <f t="shared" si="201"/>
        <v>147.61674834166666</v>
      </c>
      <c r="AH109" s="31">
        <f t="shared" si="201"/>
        <v>132.40849498816667</v>
      </c>
      <c r="AI109" s="31">
        <f t="shared" si="201"/>
        <v>153.39750511666671</v>
      </c>
      <c r="AJ109" s="31">
        <f t="shared" si="201"/>
        <v>136.54617370241667</v>
      </c>
      <c r="AK109" s="86">
        <f t="shared" si="201"/>
        <v>171.77766605833335</v>
      </c>
      <c r="AL109" s="31">
        <f t="shared" si="201"/>
        <v>152.52654849816668</v>
      </c>
      <c r="AM109" s="31">
        <f t="shared" si="201"/>
        <v>157.72606617358335</v>
      </c>
      <c r="AN109" s="31" t="s">
        <v>33</v>
      </c>
      <c r="AO109" s="31">
        <f t="shared" si="201"/>
        <v>984.97795897358344</v>
      </c>
      <c r="AP109" s="31">
        <f t="shared" si="201"/>
        <v>951.55604134125008</v>
      </c>
      <c r="AQ109" s="31" t="s">
        <v>33</v>
      </c>
      <c r="AR109" s="39"/>
      <c r="AS109" s="39"/>
      <c r="AT109" s="43"/>
      <c r="AU109" s="43"/>
      <c r="AV109" s="43"/>
      <c r="AW109" s="43"/>
    </row>
    <row r="110" spans="1:49" s="44" customFormat="1" ht="31.5">
      <c r="A110" s="121" t="s">
        <v>255</v>
      </c>
      <c r="B110" s="54" t="s">
        <v>156</v>
      </c>
      <c r="C110" s="35" t="s">
        <v>114</v>
      </c>
      <c r="D110" s="102" t="s">
        <v>34</v>
      </c>
      <c r="E110" s="119">
        <v>2021</v>
      </c>
      <c r="F110" s="102">
        <v>2029</v>
      </c>
      <c r="G110" s="102">
        <v>2030</v>
      </c>
      <c r="H110" s="102" t="s">
        <v>33</v>
      </c>
      <c r="I110" s="102" t="s">
        <v>33</v>
      </c>
      <c r="J110" s="63">
        <v>81.865460839999997</v>
      </c>
      <c r="K110" s="63">
        <f>L110+M110+N110+O110</f>
        <v>1047.180814603189</v>
      </c>
      <c r="L110" s="63">
        <v>0</v>
      </c>
      <c r="M110" s="63">
        <v>0</v>
      </c>
      <c r="N110" s="63">
        <v>0</v>
      </c>
      <c r="O110" s="63">
        <f t="shared" si="75"/>
        <v>1047.180814603189</v>
      </c>
      <c r="P110" s="72">
        <f>T110</f>
        <v>1139.3645068012502</v>
      </c>
      <c r="Q110" s="72">
        <v>0</v>
      </c>
      <c r="R110" s="72">
        <v>0</v>
      </c>
      <c r="S110" s="72">
        <v>0</v>
      </c>
      <c r="T110" s="72">
        <f t="shared" si="77"/>
        <v>1139.3645068012502</v>
      </c>
      <c r="U110" s="63">
        <f t="shared" ref="U110" si="202">V110</f>
        <v>965.31535376318902</v>
      </c>
      <c r="V110" s="63">
        <f t="shared" ref="V110" si="203">AA110+AC110+AE110+AG110+AI110+AK110</f>
        <v>965.31535376318902</v>
      </c>
      <c r="W110" s="63">
        <f t="shared" ref="W110" si="204">X110</f>
        <v>827.25189280000006</v>
      </c>
      <c r="X110" s="63">
        <f t="shared" si="81"/>
        <v>827.25189280000006</v>
      </c>
      <c r="Y110" s="63">
        <f t="shared" ref="Y110" si="205">Z110</f>
        <v>951.55604134125008</v>
      </c>
      <c r="Z110" s="63">
        <f>AD110+AF110+AH110+AJ110+AL110+AM110</f>
        <v>951.55604134125008</v>
      </c>
      <c r="AA110" s="63">
        <v>138.06346096318896</v>
      </c>
      <c r="AB110" s="63">
        <v>105.94300462</v>
      </c>
      <c r="AC110" s="63">
        <v>185.34486730833333</v>
      </c>
      <c r="AD110" s="63">
        <v>216.07319345033335</v>
      </c>
      <c r="AE110" s="63">
        <v>169.11510597500001</v>
      </c>
      <c r="AF110" s="63">
        <v>156.27556452858335</v>
      </c>
      <c r="AG110" s="63">
        <v>147.61674834166666</v>
      </c>
      <c r="AH110" s="63">
        <v>132.40849498816667</v>
      </c>
      <c r="AI110" s="63">
        <v>153.39750511666671</v>
      </c>
      <c r="AJ110" s="63">
        <v>136.54617370241667</v>
      </c>
      <c r="AK110" s="87">
        <v>171.77766605833335</v>
      </c>
      <c r="AL110" s="63">
        <v>152.52654849816668</v>
      </c>
      <c r="AM110" s="63">
        <v>157.72606617358335</v>
      </c>
      <c r="AN110" s="63" t="s">
        <v>33</v>
      </c>
      <c r="AO110" s="63">
        <f>AC110+AE110+AG110+AI110+AK110+AM110</f>
        <v>984.97795897358344</v>
      </c>
      <c r="AP110" s="63">
        <f>AD110+AF110+AH110+AJ110+AL110+AM110</f>
        <v>951.55604134125008</v>
      </c>
      <c r="AQ110" s="106" t="s">
        <v>242</v>
      </c>
      <c r="AR110" s="73"/>
      <c r="AS110" s="39"/>
      <c r="AT110" s="43"/>
      <c r="AU110" s="43"/>
      <c r="AV110" s="43"/>
      <c r="AW110" s="43"/>
    </row>
    <row r="111" spans="1:49">
      <c r="K111" s="93"/>
      <c r="U111" s="91"/>
      <c r="V111" s="90"/>
      <c r="W111" s="92"/>
      <c r="AA111" s="16">
        <f>('[2]Фин и осв'!$H$112+'[2]Фин и осв'!$H$107+'[2]Фин и осв'!$H$99+'[2]Фин и осв'!$H$63+'[2]Фин и осв'!$H$33+'[2]Фин и осв'!$H$34+'[2]Фин и осв'!$H$36)/1000-AA18</f>
        <v>0</v>
      </c>
      <c r="AB111" s="17">
        <f>('[2]Фин и осв'!$J$33+'[2]Фин и осв'!$J$34+'[2]Фин и осв'!$J$36+'[2]Фин и осв'!$J$63+'[2]Фин и осв'!$J$99+'[2]Фин и осв'!$J$107+'[2]Фин и осв'!$J$112)/1000-AB18</f>
        <v>0</v>
      </c>
      <c r="AC111" s="16">
        <f>AC18-[3]I0331_1056204000049_02_0_61_0!$AF$18</f>
        <v>0</v>
      </c>
      <c r="AD111" s="16">
        <f>AD18-'[2]Фин и осв'!$O$9/1000</f>
        <v>0</v>
      </c>
      <c r="AE111" s="17">
        <f>AE18-[3]I0331_1056204000049_02_0_61_0!$AH$18</f>
        <v>0</v>
      </c>
      <c r="AF111" s="79">
        <f>AF18-'[2]Фин и осв'!$Y$9/1000</f>
        <v>0</v>
      </c>
      <c r="AG111" s="17">
        <f>AG18-[3]I0331_1056204000049_02_0_61_0!$AJ$18</f>
        <v>0</v>
      </c>
      <c r="AH111" s="38">
        <f>AH18-'[2]Фин и осв'!$AH$9/1000</f>
        <v>0</v>
      </c>
      <c r="AI111" s="80">
        <f>AI18-[3]I0331_1056204000049_02_0_61_0!$AL$18</f>
        <v>0</v>
      </c>
      <c r="AJ111" s="80">
        <f>AJ18-'[2]Фин и осв'!$AQ$9/1000</f>
        <v>0</v>
      </c>
      <c r="AK111" s="17">
        <f>AK18-[3]I0331_1056204000049_02_0_61_0!$AM$18</f>
        <v>0</v>
      </c>
      <c r="AL111" s="17">
        <f>AL18-'[2]Фин и осв'!$AZ$9/1000</f>
        <v>0</v>
      </c>
      <c r="AM111" s="38">
        <f>AM18-'[2]Фин и осв'!$BF$9/1000</f>
        <v>0</v>
      </c>
      <c r="AN111" s="38"/>
      <c r="AO111" s="38" t="e">
        <f>#REF!-#REF!-AO18</f>
        <v>#REF!</v>
      </c>
      <c r="AP111" s="38">
        <f>AD18+AF18+AH18+AJ18+AL18+AM18-AP18</f>
        <v>0</v>
      </c>
    </row>
    <row r="112" spans="1:49">
      <c r="AA112" s="79"/>
      <c r="AC112" s="79"/>
      <c r="AE112" s="16"/>
      <c r="AG112" s="38"/>
      <c r="AI112" s="38"/>
      <c r="AK112" s="38"/>
    </row>
    <row r="114" spans="11:41">
      <c r="AO114" s="12"/>
    </row>
    <row r="115" spans="11:41">
      <c r="K115" s="38"/>
      <c r="L115" s="94"/>
    </row>
    <row r="116" spans="11:41">
      <c r="K116" s="38"/>
      <c r="L116" s="94"/>
    </row>
    <row r="117" spans="11:41">
      <c r="K117" s="38"/>
      <c r="L117" s="94"/>
    </row>
    <row r="118" spans="11:41">
      <c r="K118" s="38"/>
      <c r="L118" s="94"/>
    </row>
    <row r="119" spans="11:41">
      <c r="K119" s="38"/>
      <c r="L119" s="94"/>
    </row>
    <row r="120" spans="11:41">
      <c r="K120" s="38"/>
      <c r="L120" s="94"/>
    </row>
    <row r="121" spans="11:41">
      <c r="K121" s="38"/>
      <c r="L121" s="94"/>
    </row>
    <row r="122" spans="11:41">
      <c r="K122" s="38"/>
      <c r="L122" s="94"/>
    </row>
    <row r="123" spans="11:41">
      <c r="K123" s="38"/>
    </row>
    <row r="124" spans="11:41">
      <c r="K124" s="38"/>
    </row>
    <row r="125" spans="11:41">
      <c r="K125" s="38"/>
    </row>
  </sheetData>
  <customSheetViews>
    <customSheetView guid="{BED94B10-7391-4795-B1B0-65494D5546B8}" scale="60" fitToPage="1" showAutoFilter="1">
      <pane xSplit="2" ySplit="17" topLeftCell="C36" activePane="bottomRight" state="frozen"/>
      <selection pane="bottomRight" activeCell="B27" sqref="B27"/>
      <pageMargins left="0.70866141732283472" right="0.70866141732283472" top="0.74803149606299213" bottom="0.74803149606299213" header="0.31496062992125984" footer="0.31496062992125984"/>
      <pageSetup paperSize="8" scale="18" firstPageNumber="2" orientation="landscape" r:id="rId1"/>
      <autoFilter ref="D17:D113"/>
    </customSheetView>
    <customSheetView guid="{B055D43A-078B-424F-BBC8-FC8EB8CA18A8}" scale="60" fitToPage="1" showAutoFilter="1" topLeftCell="Q1">
      <pane ySplit="16" topLeftCell="A43" activePane="bottomLeft" state="frozen"/>
      <selection pane="bottomLeft" activeCell="AN40" sqref="AN40"/>
      <pageMargins left="0.70866141732283472" right="0.70866141732283472" top="0.74803149606299213" bottom="0.74803149606299213" header="0.31496062992125984" footer="0.31496062992125984"/>
      <pageSetup paperSize="8" scale="24" firstPageNumber="2" orientation="landscape" r:id="rId2"/>
      <autoFilter ref="D17:D117"/>
    </customSheetView>
    <customSheetView guid="{F6219B07-D522-402A-8899-A51E87B4AA92}" scale="60" fitToPage="1" printArea="1" showAutoFilter="1">
      <pane xSplit="2" ySplit="17" topLeftCell="AB44" activePane="bottomRight" state="frozen"/>
      <selection pane="bottomRight" activeCell="AD60" sqref="AD60"/>
      <pageMargins left="0.70866141732283472" right="0.70866141732283472" top="0.74803149606299213" bottom="0.74803149606299213" header="0.31496062992125984" footer="0.31496062992125984"/>
      <pageSetup paperSize="8" scale="24" firstPageNumber="2" orientation="landscape" r:id="rId3"/>
      <autoFilter ref="D17:D113"/>
    </customSheetView>
    <customSheetView guid="{1711126E-8F82-4A07-A35A-ACE09E7D68F5}" scale="60" fitToPage="1" showAutoFilter="1">
      <pane xSplit="2" ySplit="17" topLeftCell="AJ18" activePane="bottomRight" state="frozen"/>
      <selection pane="bottomRight" activeCell="AM19" sqref="AM19"/>
      <pageMargins left="0.70866141732283472" right="0.70866141732283472" top="0.74803149606299213" bottom="0.74803149606299213" header="0.31496062992125984" footer="0.31496062992125984"/>
      <pageSetup paperSize="8" scale="24" firstPageNumber="2" orientation="landscape" r:id="rId4"/>
      <autoFilter ref="D17:D113"/>
    </customSheetView>
  </customSheetViews>
  <mergeCells count="41">
    <mergeCell ref="AQ48:AQ53"/>
    <mergeCell ref="AQ64:AQ65"/>
    <mergeCell ref="AQ101:AQ103"/>
    <mergeCell ref="AQ106:AQ108"/>
    <mergeCell ref="AQ14:AQ16"/>
    <mergeCell ref="AQ83:AQ84"/>
    <mergeCell ref="AQ79:AQ80"/>
    <mergeCell ref="AQ81:AQ82"/>
    <mergeCell ref="AQ77:AQ78"/>
    <mergeCell ref="U14:Z14"/>
    <mergeCell ref="AA14:AB15"/>
    <mergeCell ref="AK15:AL15"/>
    <mergeCell ref="AC14:AP14"/>
    <mergeCell ref="AC15:AD15"/>
    <mergeCell ref="AM15:AN15"/>
    <mergeCell ref="AI15:AJ15"/>
    <mergeCell ref="AO15:AO16"/>
    <mergeCell ref="AP15:AP16"/>
    <mergeCell ref="AE15:AF15"/>
    <mergeCell ref="AG15:AH15"/>
    <mergeCell ref="A4:AQ4"/>
    <mergeCell ref="A6:AQ6"/>
    <mergeCell ref="A7:AQ7"/>
    <mergeCell ref="A9:AQ9"/>
    <mergeCell ref="A11:AQ11"/>
    <mergeCell ref="A12:AQ12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</mergeCells>
  <conditionalFormatting sqref="F17:G17 C14:E17 F14:G15 A14:B42 K110:Z110 J109:Z109 J104:Z104 AO106:AP106 AQ14 H14:Z17 AO15:AQ15 AB104 AA16:AQ17 AA14:AC15 AI15:AM15 AG15 AE15 AL104:AP104 AD104 AF104 AH104 AJ104 A56:B56 K25:Z37 J18:AP22 J23:AM24 AO23:AP37 K59:Z65 AO59:AP65 AO67:AP70 K72:Z75 AO72:AP75 K77:Z84 AO77:AP84 B77:B84 K86:Z89 AO86:AP89 K91:Z98 AO91:AP98 B91:B97 B99:B100 K100:Z103 AO100:AP103 K106:Z108 AO108:AP110 B57:B58 K43:Z55 AO43:AP55 K67:Z70">
    <cfRule type="cellIs" dxfId="21" priority="140" operator="equal">
      <formula>""</formula>
    </cfRule>
  </conditionalFormatting>
  <conditionalFormatting sqref="B90 B109:B110">
    <cfRule type="cellIs" dxfId="20" priority="64" operator="equal">
      <formula>""</formula>
    </cfRule>
  </conditionalFormatting>
  <conditionalFormatting sqref="B90">
    <cfRule type="cellIs" dxfId="19" priority="63" operator="equal">
      <formula>""</formula>
    </cfRule>
  </conditionalFormatting>
  <conditionalFormatting sqref="B104">
    <cfRule type="cellIs" dxfId="18" priority="44" operator="equal">
      <formula>""</formula>
    </cfRule>
  </conditionalFormatting>
  <conditionalFormatting sqref="AF109">
    <cfRule type="cellIs" dxfId="17" priority="42" operator="equal">
      <formula>""</formula>
    </cfRule>
  </conditionalFormatting>
  <conditionalFormatting sqref="AC104">
    <cfRule type="cellIs" dxfId="16" priority="19" operator="equal">
      <formula>""</formula>
    </cfRule>
  </conditionalFormatting>
  <conditionalFormatting sqref="AD104">
    <cfRule type="cellIs" dxfId="15" priority="33" operator="equal">
      <formula>""</formula>
    </cfRule>
  </conditionalFormatting>
  <conditionalFormatting sqref="AA104">
    <cfRule type="cellIs" dxfId="14" priority="28" operator="equal">
      <formula>""</formula>
    </cfRule>
  </conditionalFormatting>
  <conditionalFormatting sqref="AD109">
    <cfRule type="cellIs" dxfId="13" priority="26" operator="equal">
      <formula>""</formula>
    </cfRule>
  </conditionalFormatting>
  <conditionalFormatting sqref="AK104">
    <cfRule type="cellIs" dxfId="12" priority="9" operator="equal">
      <formula>""</formula>
    </cfRule>
  </conditionalFormatting>
  <conditionalFormatting sqref="AC104">
    <cfRule type="cellIs" dxfId="11" priority="21" operator="equal">
      <formula>""</formula>
    </cfRule>
  </conditionalFormatting>
  <conditionalFormatting sqref="AC109">
    <cfRule type="cellIs" dxfId="10" priority="17" operator="equal">
      <formula>""</formula>
    </cfRule>
  </conditionalFormatting>
  <conditionalFormatting sqref="AE104">
    <cfRule type="cellIs" dxfId="9" priority="16" operator="equal">
      <formula>""</formula>
    </cfRule>
  </conditionalFormatting>
  <conditionalFormatting sqref="AE109">
    <cfRule type="cellIs" dxfId="8" priority="15" operator="equal">
      <formula>""</formula>
    </cfRule>
  </conditionalFormatting>
  <conditionalFormatting sqref="AG104">
    <cfRule type="cellIs" dxfId="7" priority="13" operator="equal">
      <formula>""</formula>
    </cfRule>
  </conditionalFormatting>
  <conditionalFormatting sqref="AI104">
    <cfRule type="cellIs" dxfId="6" priority="11" operator="equal">
      <formula>""</formula>
    </cfRule>
  </conditionalFormatting>
  <conditionalFormatting sqref="B98">
    <cfRule type="cellIs" dxfId="5" priority="6" operator="equal">
      <formula>""</formula>
    </cfRule>
  </conditionalFormatting>
  <conditionalFormatting sqref="B101:B103">
    <cfRule type="cellIs" dxfId="4" priority="5" operator="equal">
      <formula>""</formula>
    </cfRule>
  </conditionalFormatting>
  <conditionalFormatting sqref="AO105:AP105 K105:Z105">
    <cfRule type="cellIs" dxfId="3" priority="4" operator="equal">
      <formula>""</formula>
    </cfRule>
  </conditionalFormatting>
  <conditionalFormatting sqref="B105">
    <cfRule type="cellIs" dxfId="2" priority="3" operator="equal">
      <formula>""</formula>
    </cfRule>
  </conditionalFormatting>
  <conditionalFormatting sqref="B106:B108">
    <cfRule type="cellIs" dxfId="1" priority="2" operator="equal">
      <formula>""</formula>
    </cfRule>
  </conditionalFormatting>
  <conditionalFormatting sqref="AO107:AP10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10" firstPageNumber="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J0331_1056204000049_02_0_61_0</vt:lpstr>
      <vt:lpstr>J0331_1056204000049_02_0_61_0!Область_печати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2019-09-11T07:15:17Z</cp:lastPrinted>
  <dcterms:created xsi:type="dcterms:W3CDTF">2016-06-08T09:28:13Z</dcterms:created>
  <dcterms:modified xsi:type="dcterms:W3CDTF">2025-02-18T10:48:26Z</dcterms:modified>
</cp:coreProperties>
</file>